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ce\Desktop\"/>
    </mc:Choice>
  </mc:AlternateContent>
  <xr:revisionPtr revIDLastSave="0" documentId="13_ncr:1_{C496323C-67A8-46BD-91C6-F08FE50F974F}" xr6:coauthVersionLast="46" xr6:coauthVersionMax="46" xr10:uidLastSave="{00000000-0000-0000-0000-000000000000}"/>
  <workbookProtection workbookAlgorithmName="SHA-512" workbookHashValue="sVs4J9TnOAu0AplO/jqYtXWrsygDGWcGShBF2rOC2du9fzIGZNxxU+IXVNzJRz/wl0rIKAEltwstdlqR6D19Og==" workbookSaltValue="GQNYr2OoYVQ/cVEU8GNHcQ==" workbookSpinCount="100000" lockStructure="1"/>
  <bookViews>
    <workbookView xWindow="28680" yWindow="6945" windowWidth="20730" windowHeight="11760" xr2:uid="{00000000-000D-0000-FFFF-FFFF00000000}"/>
  </bookViews>
  <sheets>
    <sheet name="Cálculo Splittagem Barramento" sheetId="1" r:id="rId1"/>
    <sheet name="Tabela dos Splitteres" sheetId="2" state="hidden" r:id="rId2"/>
  </sheets>
  <definedNames>
    <definedName name="_xlnm.Print_Area" localSheetId="0">'Cálculo Splittagem Barramento'!$B$2:$AJ$40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E35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AI36" i="1" l="1"/>
  <c r="AI35" i="1"/>
  <c r="AH34" i="1"/>
  <c r="AI31" i="1"/>
  <c r="AI32" i="1" s="1"/>
  <c r="AI11" i="1" s="1"/>
  <c r="AH31" i="1"/>
  <c r="AH32" i="1" s="1"/>
  <c r="AI14" i="1" s="1"/>
  <c r="AI30" i="1"/>
  <c r="AH30" i="1"/>
  <c r="AG36" i="1"/>
  <c r="AG35" i="1"/>
  <c r="AF34" i="1"/>
  <c r="AG31" i="1"/>
  <c r="AG32" i="1" s="1"/>
  <c r="AH28" i="1" s="1"/>
  <c r="AF31" i="1"/>
  <c r="AF32" i="1" s="1"/>
  <c r="AG14" i="1" s="1"/>
  <c r="AG30" i="1"/>
  <c r="AF30" i="1"/>
  <c r="AE36" i="1"/>
  <c r="AE35" i="1"/>
  <c r="AD34" i="1"/>
  <c r="AE31" i="1"/>
  <c r="AE32" i="1" s="1"/>
  <c r="AF28" i="1" s="1"/>
  <c r="AD31" i="1"/>
  <c r="AD32" i="1" s="1"/>
  <c r="AE14" i="1" s="1"/>
  <c r="AE30" i="1"/>
  <c r="AD30" i="1"/>
  <c r="AC36" i="1"/>
  <c r="AC35" i="1"/>
  <c r="AB34" i="1"/>
  <c r="AC31" i="1"/>
  <c r="AC32" i="1" s="1"/>
  <c r="AD28" i="1" s="1"/>
  <c r="AB31" i="1"/>
  <c r="AB32" i="1" s="1"/>
  <c r="AC14" i="1" s="1"/>
  <c r="AC30" i="1"/>
  <c r="AB30" i="1"/>
  <c r="AA36" i="1"/>
  <c r="AA35" i="1"/>
  <c r="Z34" i="1"/>
  <c r="AA31" i="1"/>
  <c r="AA32" i="1" s="1"/>
  <c r="AB28" i="1" s="1"/>
  <c r="Z31" i="1"/>
  <c r="Z32" i="1" s="1"/>
  <c r="AA14" i="1" s="1"/>
  <c r="AA30" i="1"/>
  <c r="Z30" i="1"/>
  <c r="Y36" i="1"/>
  <c r="Y35" i="1"/>
  <c r="X34" i="1"/>
  <c r="Y31" i="1"/>
  <c r="Y32" i="1" s="1"/>
  <c r="Z28" i="1" s="1"/>
  <c r="X31" i="1"/>
  <c r="X32" i="1" s="1"/>
  <c r="Y14" i="1" s="1"/>
  <c r="Y30" i="1"/>
  <c r="X30" i="1"/>
  <c r="W36" i="1"/>
  <c r="W35" i="1"/>
  <c r="V34" i="1"/>
  <c r="W31" i="1"/>
  <c r="W32" i="1" s="1"/>
  <c r="X28" i="1" s="1"/>
  <c r="V31" i="1"/>
  <c r="V32" i="1" s="1"/>
  <c r="W14" i="1" s="1"/>
  <c r="W30" i="1"/>
  <c r="V30" i="1"/>
  <c r="U36" i="1"/>
  <c r="U35" i="1"/>
  <c r="T34" i="1"/>
  <c r="U31" i="1"/>
  <c r="U32" i="1" s="1"/>
  <c r="V28" i="1" s="1"/>
  <c r="T31" i="1"/>
  <c r="T32" i="1" s="1"/>
  <c r="U14" i="1" s="1"/>
  <c r="U30" i="1"/>
  <c r="T30" i="1"/>
  <c r="S36" i="1"/>
  <c r="S35" i="1"/>
  <c r="Q36" i="1"/>
  <c r="Q35" i="1"/>
  <c r="O36" i="1"/>
  <c r="O35" i="1"/>
  <c r="M36" i="1"/>
  <c r="M35" i="1"/>
  <c r="K36" i="1"/>
  <c r="K35" i="1"/>
  <c r="I36" i="1"/>
  <c r="I35" i="1"/>
  <c r="G36" i="1"/>
  <c r="G35" i="1"/>
  <c r="E36" i="1"/>
  <c r="Z37" i="1" l="1"/>
  <c r="Y11" i="1"/>
  <c r="AI22" i="1"/>
  <c r="AG11" i="1"/>
  <c r="Y23" i="1"/>
  <c r="W11" i="1"/>
  <c r="AG22" i="1"/>
  <c r="AE11" i="1"/>
  <c r="AB37" i="1"/>
  <c r="AA11" i="1"/>
  <c r="W23" i="1"/>
  <c r="U11" i="1"/>
  <c r="AE22" i="1"/>
  <c r="AC11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AA22" i="1" l="1"/>
  <c r="X37" i="1"/>
  <c r="AC22" i="1"/>
  <c r="AD37" i="1"/>
  <c r="AH37" i="1"/>
  <c r="AF37" i="1"/>
  <c r="Y22" i="1"/>
  <c r="W22" i="1"/>
  <c r="V37" i="1"/>
  <c r="AG23" i="1"/>
  <c r="AI23" i="1"/>
  <c r="AE23" i="1"/>
  <c r="AA23" i="1"/>
  <c r="AC23" i="1"/>
  <c r="D31" i="1"/>
  <c r="R31" i="1" l="1"/>
  <c r="S31" i="1"/>
  <c r="P31" i="1"/>
  <c r="Q31" i="1"/>
  <c r="N31" i="1"/>
  <c r="O31" i="1"/>
  <c r="H34" i="1"/>
  <c r="J34" i="1"/>
  <c r="L34" i="1"/>
  <c r="N34" i="1"/>
  <c r="P34" i="1"/>
  <c r="I31" i="1"/>
  <c r="J31" i="1"/>
  <c r="K31" i="1"/>
  <c r="H31" i="1"/>
  <c r="L31" i="1"/>
  <c r="M31" i="1"/>
  <c r="F31" i="1"/>
  <c r="G31" i="1"/>
  <c r="F34" i="1"/>
  <c r="E31" i="1" l="1"/>
  <c r="R34" i="1"/>
  <c r="D34" i="1"/>
  <c r="D32" i="1" l="1"/>
  <c r="E32" i="1"/>
  <c r="F28" i="1" s="1"/>
  <c r="E11" i="1" l="1"/>
  <c r="D37" i="1"/>
  <c r="E22" i="1"/>
  <c r="E23" i="1"/>
  <c r="E14" i="1"/>
  <c r="G32" i="1" l="1"/>
  <c r="F32" i="1"/>
  <c r="F37" i="1" s="1"/>
  <c r="G11" i="1" l="1"/>
  <c r="H28" i="1"/>
  <c r="G22" i="1"/>
  <c r="G23" i="1"/>
  <c r="G14" i="1"/>
  <c r="I32" i="1" l="1"/>
  <c r="H32" i="1"/>
  <c r="H37" i="1" s="1"/>
  <c r="I11" i="1" l="1"/>
  <c r="J28" i="1"/>
  <c r="I23" i="1"/>
  <c r="I22" i="1"/>
  <c r="I14" i="1"/>
  <c r="K32" i="1" l="1"/>
  <c r="L28" i="1" s="1"/>
  <c r="J32" i="1"/>
  <c r="J37" i="1" s="1"/>
  <c r="K11" i="1" l="1"/>
  <c r="K14" i="1"/>
  <c r="M32" i="1"/>
  <c r="K23" i="1"/>
  <c r="K22" i="1"/>
  <c r="L32" i="1"/>
  <c r="M14" i="1" s="1"/>
  <c r="L37" i="1" l="1"/>
  <c r="N28" i="1"/>
  <c r="O32" i="1" s="1"/>
  <c r="M11" i="1"/>
  <c r="M22" i="1"/>
  <c r="M23" i="1"/>
  <c r="N32" i="1" l="1"/>
  <c r="O14" i="1" s="1"/>
  <c r="P28" i="1"/>
  <c r="P32" i="1" s="1"/>
  <c r="Q14" i="1" s="1"/>
  <c r="O11" i="1"/>
  <c r="Q32" i="1" l="1"/>
  <c r="Q11" i="1" s="1"/>
  <c r="O22" i="1"/>
  <c r="N37" i="1"/>
  <c r="O23" i="1"/>
  <c r="Q22" i="1"/>
  <c r="Q23" i="1"/>
  <c r="P37" i="1"/>
  <c r="S32" i="1"/>
  <c r="T28" i="1" s="1"/>
  <c r="R32" i="1"/>
  <c r="S14" i="1" s="1"/>
  <c r="R28" i="1" l="1"/>
  <c r="S22" i="1" s="1"/>
  <c r="S11" i="1"/>
  <c r="R37" i="1" l="1"/>
  <c r="S23" i="1"/>
  <c r="T37" i="1"/>
  <c r="U22" i="1"/>
  <c r="U23" i="1"/>
</calcChain>
</file>

<file path=xl/sharedStrings.xml><?xml version="1.0" encoding="utf-8"?>
<sst xmlns="http://schemas.openxmlformats.org/spreadsheetml/2006/main" count="179" uniqueCount="85">
  <si>
    <t>Cod</t>
  </si>
  <si>
    <t>Splitter</t>
  </si>
  <si>
    <t>Saida 01</t>
  </si>
  <si>
    <t>Saida 02</t>
  </si>
  <si>
    <t>Splitter Desbalanceado</t>
  </si>
  <si>
    <t>%Menor</t>
  </si>
  <si>
    <t>%Maior</t>
  </si>
  <si>
    <t>1:99</t>
  </si>
  <si>
    <t>2:98</t>
  </si>
  <si>
    <t>5:95</t>
  </si>
  <si>
    <t>10:90</t>
  </si>
  <si>
    <t>15:85</t>
  </si>
  <si>
    <t>20:80</t>
  </si>
  <si>
    <t>25:75</t>
  </si>
  <si>
    <t>30:70</t>
  </si>
  <si>
    <t>35:65</t>
  </si>
  <si>
    <t>40:60</t>
  </si>
  <si>
    <t>45:55</t>
  </si>
  <si>
    <t>1:2</t>
  </si>
  <si>
    <t>1:4</t>
  </si>
  <si>
    <t>1:8</t>
  </si>
  <si>
    <t>%Menor 1</t>
  </si>
  <si>
    <t>%Maior 1</t>
  </si>
  <si>
    <t>Atenuações nos Ramos</t>
  </si>
  <si>
    <t>Potência Saída da OLT</t>
  </si>
  <si>
    <t>Splitteres Balanceados e Desbalanceados</t>
  </si>
  <si>
    <t>Ausente</t>
  </si>
  <si>
    <t>Saida 01 / %Menor</t>
  </si>
  <si>
    <t>Saida 02 / %Maior</t>
  </si>
  <si>
    <t>Simétrica</t>
  </si>
  <si>
    <t>Potencia Transmissão OLT</t>
  </si>
  <si>
    <t>Sinal Entrada Splitter Desbalanceado</t>
  </si>
  <si>
    <t>Saída Splitters Desbalanceado</t>
  </si>
  <si>
    <t>Sinal Saída Splitter Desbalanceado</t>
  </si>
  <si>
    <t>Sinal Saída Splitter CTO</t>
  </si>
  <si>
    <t>CTO 01</t>
  </si>
  <si>
    <t>CTO 02</t>
  </si>
  <si>
    <t>CTO 03</t>
  </si>
  <si>
    <t>CTO 04</t>
  </si>
  <si>
    <t>CTO 05</t>
  </si>
  <si>
    <t>CTO 06</t>
  </si>
  <si>
    <t>CTO 07</t>
  </si>
  <si>
    <t>CTO 08</t>
  </si>
  <si>
    <t>Distância do Trecho (Metros)</t>
  </si>
  <si>
    <t>Atenuação Splitter Balanceado</t>
  </si>
  <si>
    <t>Sinal CTO:</t>
  </si>
  <si>
    <t>Informações</t>
  </si>
  <si>
    <t>Conheça mais sobre a Fiberschool:</t>
  </si>
  <si>
    <t>comercial02@fiberschool.com.br</t>
  </si>
  <si>
    <t>Sinal Cliente:</t>
  </si>
  <si>
    <t>1:16</t>
  </si>
  <si>
    <t>50:50</t>
  </si>
  <si>
    <t>Quantidade de Fusões Entre DIO e CTO</t>
  </si>
  <si>
    <t>Quantidade de Conexões Entre DIO e CTO</t>
  </si>
  <si>
    <r>
      <t xml:space="preserve">Trecho A
</t>
    </r>
    <r>
      <rPr>
        <b/>
        <sz val="11"/>
        <color theme="0"/>
        <rFont val="Calibri"/>
        <family val="2"/>
        <scheme val="minor"/>
      </rPr>
      <t>Entre</t>
    </r>
    <r>
      <rPr>
        <b/>
        <sz val="9"/>
        <color theme="0"/>
        <rFont val="Calibri"/>
        <family val="2"/>
        <scheme val="minor"/>
      </rPr>
      <t xml:space="preserve"> DIO</t>
    </r>
    <r>
      <rPr>
        <b/>
        <sz val="11"/>
        <color theme="0"/>
        <rFont val="Calibri"/>
        <family val="2"/>
        <scheme val="minor"/>
      </rPr>
      <t xml:space="preserve"> e 1º Splitter</t>
    </r>
  </si>
  <si>
    <r>
      <t xml:space="preserve">Trecho B
</t>
    </r>
    <r>
      <rPr>
        <b/>
        <sz val="11"/>
        <color theme="0"/>
        <rFont val="Calibri"/>
        <family val="2"/>
        <scheme val="minor"/>
      </rPr>
      <t>Entre 1º e 2º Splitter</t>
    </r>
  </si>
  <si>
    <r>
      <t xml:space="preserve">Trecho C
</t>
    </r>
    <r>
      <rPr>
        <b/>
        <sz val="11"/>
        <color theme="0"/>
        <rFont val="Calibri"/>
        <family val="2"/>
        <scheme val="minor"/>
      </rPr>
      <t>Entre 2º e 3º Splitter</t>
    </r>
  </si>
  <si>
    <r>
      <t xml:space="preserve">Trecho D
</t>
    </r>
    <r>
      <rPr>
        <b/>
        <sz val="11"/>
        <color theme="0"/>
        <rFont val="Calibri"/>
        <family val="2"/>
        <scheme val="minor"/>
      </rPr>
      <t>Entre 3º e 4º Splitter</t>
    </r>
  </si>
  <si>
    <r>
      <t xml:space="preserve">Trecho E
</t>
    </r>
    <r>
      <rPr>
        <b/>
        <sz val="11"/>
        <color theme="0"/>
        <rFont val="Calibri"/>
        <family val="2"/>
        <scheme val="minor"/>
      </rPr>
      <t>Entre 4º e 5º Splitter</t>
    </r>
  </si>
  <si>
    <r>
      <t xml:space="preserve">Trecho F
</t>
    </r>
    <r>
      <rPr>
        <b/>
        <sz val="11"/>
        <color theme="0"/>
        <rFont val="Calibri"/>
        <family val="2"/>
        <scheme val="minor"/>
      </rPr>
      <t>Entre 5º e 6º Splitter</t>
    </r>
  </si>
  <si>
    <r>
      <t xml:space="preserve">Trecho G
</t>
    </r>
    <r>
      <rPr>
        <b/>
        <sz val="11"/>
        <color theme="0"/>
        <rFont val="Calibri"/>
        <family val="2"/>
        <scheme val="minor"/>
      </rPr>
      <t>Entre 6º e 7º Splitter</t>
    </r>
  </si>
  <si>
    <r>
      <t xml:space="preserve">Trecho H
</t>
    </r>
    <r>
      <rPr>
        <b/>
        <sz val="11"/>
        <color theme="0"/>
        <rFont val="Calibri"/>
        <family val="2"/>
        <scheme val="minor"/>
      </rPr>
      <t>Entre 7º e 8º Splitter</t>
    </r>
  </si>
  <si>
    <r>
      <t xml:space="preserve">Trecho I
</t>
    </r>
    <r>
      <rPr>
        <b/>
        <sz val="11"/>
        <color theme="0"/>
        <rFont val="Calibri"/>
        <family val="2"/>
        <scheme val="minor"/>
      </rPr>
      <t>Entre 8º e 9º Splitter</t>
    </r>
  </si>
  <si>
    <r>
      <t xml:space="preserve">Trecho J
</t>
    </r>
    <r>
      <rPr>
        <b/>
        <sz val="11"/>
        <color theme="0"/>
        <rFont val="Calibri"/>
        <family val="2"/>
        <scheme val="minor"/>
      </rPr>
      <t>Entre 9º e 10º Splitter</t>
    </r>
  </si>
  <si>
    <r>
      <t xml:space="preserve">Trecho K
</t>
    </r>
    <r>
      <rPr>
        <b/>
        <sz val="11"/>
        <color theme="0"/>
        <rFont val="Calibri"/>
        <family val="2"/>
        <scheme val="minor"/>
      </rPr>
      <t>Entre 10º e 11º Splitter</t>
    </r>
  </si>
  <si>
    <r>
      <t xml:space="preserve">Trecho L
</t>
    </r>
    <r>
      <rPr>
        <b/>
        <sz val="11"/>
        <color theme="0"/>
        <rFont val="Calibri"/>
        <family val="2"/>
        <scheme val="minor"/>
      </rPr>
      <t>Entre 11º e 12º Splitter</t>
    </r>
  </si>
  <si>
    <r>
      <t xml:space="preserve">Trecho M
</t>
    </r>
    <r>
      <rPr>
        <b/>
        <sz val="11"/>
        <color theme="0"/>
        <rFont val="Calibri"/>
        <family val="2"/>
        <scheme val="minor"/>
      </rPr>
      <t>Entre 12º e 13º Splitter</t>
    </r>
  </si>
  <si>
    <r>
      <t xml:space="preserve">Trecho N
</t>
    </r>
    <r>
      <rPr>
        <b/>
        <sz val="11"/>
        <color theme="0"/>
        <rFont val="Calibri"/>
        <family val="2"/>
        <scheme val="minor"/>
      </rPr>
      <t>Entre 13º e 14º Splitter</t>
    </r>
  </si>
  <si>
    <r>
      <t xml:space="preserve">Trecho O
</t>
    </r>
    <r>
      <rPr>
        <b/>
        <sz val="11"/>
        <color theme="0"/>
        <rFont val="Calibri"/>
        <family val="2"/>
        <scheme val="minor"/>
      </rPr>
      <t>Entre 14º e 15º Splitter</t>
    </r>
  </si>
  <si>
    <r>
      <t xml:space="preserve">Trecho P
</t>
    </r>
    <r>
      <rPr>
        <b/>
        <sz val="11"/>
        <color theme="0"/>
        <rFont val="Calibri"/>
        <family val="2"/>
        <scheme val="minor"/>
      </rPr>
      <t>Entre 15º e 16º Splitter</t>
    </r>
  </si>
  <si>
    <t>* Os campos que devem ser preenchidos ou selecionados para que o cálculo seja realizado estão em AMARELO, os demais são fixos.</t>
  </si>
  <si>
    <t>CTO 09</t>
  </si>
  <si>
    <t>CTO 10</t>
  </si>
  <si>
    <t>CTO 11</t>
  </si>
  <si>
    <t>CTO 12</t>
  </si>
  <si>
    <t>CTO 13</t>
  </si>
  <si>
    <t>CTO 14</t>
  </si>
  <si>
    <t>CTO 15</t>
  </si>
  <si>
    <t>CTO 16</t>
  </si>
  <si>
    <t>Tipo Splitter CTO (Atendimento de clientes)</t>
  </si>
  <si>
    <t>Tipo Splitter Desbalanceado (HUB)</t>
  </si>
  <si>
    <t>1X2</t>
  </si>
  <si>
    <t>http://www.fiberschool.com.br</t>
  </si>
  <si>
    <t>http://www.youtube.com/fiberschool</t>
  </si>
  <si>
    <t>http://cursos.fiberschool.com.br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</si>
</sst>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&quot;dBm&quot;"/>
    <numFmt numFmtId="165" formatCode="0\ &quot;M&quot;"/>
    <numFmt numFmtId="166" formatCode="0.00\ &quot;dB&quot;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A1818"/>
        <bgColor indexed="64"/>
      </patternFill>
    </fill>
    <fill>
      <patternFill patternType="solid">
        <fgColor rgb="FF080808"/>
        <bgColor indexed="64"/>
      </patternFill>
    </fill>
    <fill>
      <patternFill patternType="solid">
        <fgColor rgb="FFEFBE1A"/>
        <bgColor indexed="64"/>
      </patternFill>
    </fill>
    <fill>
      <patternFill patternType="solid">
        <fgColor rgb="FFBCBCB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0" fillId="5" borderId="12" xfId="0" applyFont="1" applyFill="1" applyBorder="1" applyAlignment="1" applyProtection="1">
      <protection hidden="1"/>
    </xf>
    <xf numFmtId="0" fontId="0" fillId="5" borderId="13" xfId="0" applyFont="1" applyFill="1" applyBorder="1" applyAlignment="1" applyProtection="1">
      <protection hidden="1"/>
    </xf>
    <xf numFmtId="0" fontId="0" fillId="5" borderId="14" xfId="0" applyFont="1" applyFill="1" applyBorder="1" applyAlignment="1" applyProtection="1">
      <protection hidden="1"/>
    </xf>
    <xf numFmtId="0" fontId="0" fillId="5" borderId="15" xfId="0" applyFont="1" applyFill="1" applyBorder="1" applyAlignment="1" applyProtection="1">
      <protection hidden="1"/>
    </xf>
    <xf numFmtId="0" fontId="0" fillId="5" borderId="0" xfId="0" applyFont="1" applyFill="1" applyBorder="1" applyAlignment="1" applyProtection="1">
      <protection hidden="1"/>
    </xf>
    <xf numFmtId="0" fontId="12" fillId="5" borderId="0" xfId="0" applyFont="1" applyFill="1" applyBorder="1" applyAlignment="1" applyProtection="1">
      <protection hidden="1"/>
    </xf>
    <xf numFmtId="0" fontId="12" fillId="5" borderId="16" xfId="0" applyFont="1" applyFill="1" applyBorder="1" applyAlignment="1" applyProtection="1">
      <protection hidden="1"/>
    </xf>
    <xf numFmtId="0" fontId="0" fillId="5" borderId="16" xfId="0" applyFont="1" applyFill="1" applyBorder="1" applyAlignment="1" applyProtection="1">
      <protection hidden="1"/>
    </xf>
    <xf numFmtId="0" fontId="0" fillId="0" borderId="15" xfId="0" applyFont="1" applyBorder="1" applyProtection="1">
      <protection hidden="1"/>
    </xf>
    <xf numFmtId="0" fontId="0" fillId="0" borderId="16" xfId="0" applyFont="1" applyBorder="1" applyProtection="1">
      <protection hidden="1"/>
    </xf>
    <xf numFmtId="20" fontId="0" fillId="0" borderId="10" xfId="0" applyNumberFormat="1" applyFont="1" applyBorder="1" applyAlignment="1" applyProtection="1">
      <alignment horizontal="right"/>
      <protection hidden="1"/>
    </xf>
    <xf numFmtId="0" fontId="0" fillId="0" borderId="11" xfId="0" applyFont="1" applyBorder="1" applyProtection="1">
      <protection hidden="1"/>
    </xf>
    <xf numFmtId="0" fontId="0" fillId="0" borderId="5" xfId="0" applyFont="1" applyBorder="1" applyProtection="1">
      <protection hidden="1"/>
    </xf>
    <xf numFmtId="164" fontId="0" fillId="0" borderId="6" xfId="0" applyNumberFormat="1" applyFont="1" applyBorder="1" applyAlignment="1" applyProtection="1">
      <alignment horizontal="left"/>
      <protection hidden="1"/>
    </xf>
    <xf numFmtId="0" fontId="0" fillId="0" borderId="6" xfId="0" applyFont="1" applyBorder="1" applyProtection="1">
      <protection hidden="1"/>
    </xf>
    <xf numFmtId="0" fontId="11" fillId="0" borderId="0" xfId="0" applyFont="1" applyBorder="1" applyAlignment="1" applyProtection="1">
      <alignment horizontal="center"/>
      <protection hidden="1"/>
    </xf>
    <xf numFmtId="2" fontId="0" fillId="0" borderId="5" xfId="0" applyNumberFormat="1" applyFont="1" applyBorder="1" applyAlignment="1" applyProtection="1">
      <alignment horizontal="right"/>
      <protection hidden="1"/>
    </xf>
    <xf numFmtId="0" fontId="0" fillId="0" borderId="7" xfId="0" applyFont="1" applyBorder="1" applyAlignment="1" applyProtection="1">
      <alignment horizontal="right"/>
      <protection hidden="1"/>
    </xf>
    <xf numFmtId="164" fontId="0" fillId="0" borderId="9" xfId="0" applyNumberFormat="1" applyFont="1" applyBorder="1" applyAlignment="1" applyProtection="1">
      <alignment horizontal="left"/>
      <protection hidden="1"/>
    </xf>
    <xf numFmtId="0" fontId="0" fillId="0" borderId="15" xfId="0" applyFont="1" applyBorder="1" applyAlignme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16" xfId="0" applyFont="1" applyBorder="1" applyAlignment="1" applyProtection="1">
      <protection hidden="1"/>
    </xf>
    <xf numFmtId="0" fontId="13" fillId="6" borderId="0" xfId="0" applyFont="1" applyFill="1" applyBorder="1" applyAlignment="1" applyProtection="1">
      <alignment horizontal="left"/>
      <protection hidden="1"/>
    </xf>
    <xf numFmtId="0" fontId="7" fillId="0" borderId="15" xfId="0" applyFont="1" applyBorder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2" fontId="1" fillId="0" borderId="0" xfId="0" applyNumberFormat="1" applyFont="1" applyBorder="1" applyAlignment="1" applyProtection="1">
      <alignment horizontal="center"/>
      <protection hidden="1"/>
    </xf>
    <xf numFmtId="0" fontId="0" fillId="0" borderId="17" xfId="0" applyFont="1" applyBorder="1" applyProtection="1">
      <protection hidden="1"/>
    </xf>
    <xf numFmtId="0" fontId="0" fillId="0" borderId="18" xfId="0" applyFont="1" applyBorder="1" applyAlignment="1" applyProtection="1">
      <alignment horizontal="left"/>
      <protection hidden="1"/>
    </xf>
    <xf numFmtId="0" fontId="0" fillId="0" borderId="18" xfId="0" applyFont="1" applyBorder="1" applyProtection="1">
      <protection hidden="1"/>
    </xf>
    <xf numFmtId="0" fontId="0" fillId="0" borderId="19" xfId="0" applyFont="1" applyBorder="1" applyProtection="1">
      <protection hidden="1"/>
    </xf>
    <xf numFmtId="0" fontId="0" fillId="0" borderId="0" xfId="0" quotePrefix="1" applyFont="1" applyBorder="1" applyProtection="1">
      <protection hidden="1"/>
    </xf>
    <xf numFmtId="0" fontId="14" fillId="0" borderId="0" xfId="0" applyFont="1" applyBorder="1" applyProtection="1">
      <protection hidden="1"/>
    </xf>
    <xf numFmtId="164" fontId="11" fillId="7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49" fontId="0" fillId="4" borderId="1" xfId="0" applyNumberFormat="1" applyFill="1" applyBorder="1" applyAlignment="1" applyProtection="1">
      <alignment horizontal="center"/>
      <protection hidden="1"/>
    </xf>
    <xf numFmtId="2" fontId="0" fillId="4" borderId="1" xfId="0" applyNumberFormat="1" applyFill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hidden="1"/>
    </xf>
    <xf numFmtId="49" fontId="0" fillId="4" borderId="0" xfId="0" applyNumberFormat="1" applyFill="1" applyBorder="1" applyAlignment="1" applyProtection="1">
      <alignment horizontal="center"/>
      <protection hidden="1"/>
    </xf>
    <xf numFmtId="2" fontId="0" fillId="4" borderId="0" xfId="0" applyNumberFormat="1" applyFill="1" applyBorder="1" applyAlignment="1" applyProtection="1">
      <alignment horizontal="center"/>
      <protection hidden="1"/>
    </xf>
    <xf numFmtId="2" fontId="0" fillId="4" borderId="6" xfId="0" applyNumberFormat="1" applyFill="1" applyBorder="1" applyAlignment="1" applyProtection="1">
      <alignment horizontal="center"/>
      <protection hidden="1"/>
    </xf>
    <xf numFmtId="0" fontId="0" fillId="4" borderId="7" xfId="0" applyFill="1" applyBorder="1" applyAlignment="1" applyProtection="1">
      <alignment horizontal="center"/>
      <protection hidden="1"/>
    </xf>
    <xf numFmtId="49" fontId="0" fillId="4" borderId="8" xfId="0" applyNumberFormat="1" applyFill="1" applyBorder="1" applyAlignment="1" applyProtection="1">
      <alignment horizontal="center"/>
      <protection hidden="1"/>
    </xf>
    <xf numFmtId="2" fontId="0" fillId="4" borderId="8" xfId="0" applyNumberFormat="1" applyFill="1" applyBorder="1" applyAlignment="1" applyProtection="1">
      <alignment horizontal="center"/>
      <protection hidden="1"/>
    </xf>
    <xf numFmtId="2" fontId="0" fillId="4" borderId="9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9" fontId="0" fillId="4" borderId="0" xfId="0" applyNumberFormat="1" applyFont="1" applyFill="1" applyBorder="1" applyAlignment="1" applyProtection="1">
      <alignment horizontal="center"/>
      <protection hidden="1"/>
    </xf>
    <xf numFmtId="2" fontId="0" fillId="4" borderId="0" xfId="0" applyNumberFormat="1" applyFont="1" applyFill="1" applyBorder="1" applyAlignment="1" applyProtection="1">
      <alignment horizontal="center"/>
      <protection hidden="1"/>
    </xf>
    <xf numFmtId="2" fontId="0" fillId="4" borderId="6" xfId="0" applyNumberFormat="1" applyFont="1" applyFill="1" applyBorder="1" applyAlignment="1" applyProtection="1">
      <alignment horizontal="center"/>
      <protection hidden="1"/>
    </xf>
    <xf numFmtId="49" fontId="0" fillId="4" borderId="8" xfId="0" applyNumberFormat="1" applyFont="1" applyFill="1" applyBorder="1" applyAlignment="1" applyProtection="1">
      <alignment horizontal="center"/>
      <protection hidden="1"/>
    </xf>
    <xf numFmtId="2" fontId="0" fillId="4" borderId="8" xfId="0" applyNumberFormat="1" applyFont="1" applyFill="1" applyBorder="1" applyAlignment="1" applyProtection="1">
      <alignment horizontal="center"/>
      <protection hidden="1"/>
    </xf>
    <xf numFmtId="2" fontId="0" fillId="4" borderId="9" xfId="0" applyNumberFormat="1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1" fillId="8" borderId="22" xfId="0" applyFont="1" applyFill="1" applyBorder="1" applyAlignment="1" applyProtection="1">
      <alignment horizontal="center"/>
      <protection hidden="1"/>
    </xf>
    <xf numFmtId="0" fontId="1" fillId="8" borderId="23" xfId="0" applyFont="1" applyFill="1" applyBorder="1" applyAlignment="1" applyProtection="1">
      <alignment horizontal="center"/>
      <protection hidden="1"/>
    </xf>
    <xf numFmtId="164" fontId="1" fillId="8" borderId="22" xfId="0" applyNumberFormat="1" applyFont="1" applyFill="1" applyBorder="1" applyAlignment="1" applyProtection="1">
      <alignment horizontal="center"/>
      <protection hidden="1"/>
    </xf>
    <xf numFmtId="164" fontId="1" fillId="8" borderId="23" xfId="0" applyNumberFormat="1" applyFont="1" applyFill="1" applyBorder="1" applyAlignment="1" applyProtection="1">
      <alignment horizontal="center"/>
      <protection hidden="1"/>
    </xf>
    <xf numFmtId="0" fontId="1" fillId="7" borderId="22" xfId="0" applyFont="1" applyFill="1" applyBorder="1" applyAlignment="1" applyProtection="1">
      <alignment horizontal="center"/>
      <protection locked="0"/>
    </xf>
    <xf numFmtId="166" fontId="1" fillId="8" borderId="23" xfId="0" applyNumberFormat="1" applyFont="1" applyFill="1" applyBorder="1" applyAlignment="1" applyProtection="1">
      <alignment horizontal="center"/>
      <protection hidden="1"/>
    </xf>
    <xf numFmtId="0" fontId="17" fillId="5" borderId="13" xfId="0" applyFont="1" applyFill="1" applyBorder="1" applyAlignment="1" applyProtection="1">
      <alignment horizontal="center" vertical="center"/>
      <protection hidden="1"/>
    </xf>
    <xf numFmtId="0" fontId="17" fillId="5" borderId="0" xfId="0" applyFont="1" applyFill="1" applyBorder="1" applyAlignment="1" applyProtection="1">
      <alignment horizontal="center" vertical="center"/>
      <protection hidden="1"/>
    </xf>
    <xf numFmtId="0" fontId="15" fillId="5" borderId="0" xfId="1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" fillId="0" borderId="22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1" fillId="7" borderId="23" xfId="0" applyNumberFormat="1" applyFont="1" applyFill="1" applyBorder="1" applyAlignment="1" applyProtection="1">
      <alignment horizontal="center"/>
      <protection locked="0"/>
    </xf>
    <xf numFmtId="164" fontId="1" fillId="8" borderId="22" xfId="0" applyNumberFormat="1" applyFont="1" applyFill="1" applyBorder="1" applyAlignment="1" applyProtection="1">
      <alignment horizontal="center"/>
      <protection hidden="1"/>
    </xf>
    <xf numFmtId="164" fontId="1" fillId="8" borderId="23" xfId="0" applyNumberFormat="1" applyFont="1" applyFill="1" applyBorder="1" applyAlignment="1" applyProtection="1">
      <alignment horizontal="center"/>
      <protection hidden="1"/>
    </xf>
    <xf numFmtId="0" fontId="1" fillId="7" borderId="22" xfId="0" applyFont="1" applyFill="1" applyBorder="1" applyAlignment="1" applyProtection="1">
      <alignment horizontal="center"/>
      <protection locked="0"/>
    </xf>
    <xf numFmtId="0" fontId="1" fillId="7" borderId="23" xfId="0" applyFont="1" applyFill="1" applyBorder="1" applyAlignment="1" applyProtection="1">
      <alignment horizontal="center"/>
      <protection locked="0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0" xfId="0" applyFont="1" applyFill="1" applyBorder="1" applyAlignment="1" applyProtection="1">
      <alignment horizontal="center" vertical="center"/>
      <protection hidden="1"/>
    </xf>
    <xf numFmtId="165" fontId="1" fillId="7" borderId="20" xfId="0" applyNumberFormat="1" applyFont="1" applyFill="1" applyBorder="1" applyAlignment="1" applyProtection="1">
      <alignment horizontal="center"/>
      <protection locked="0"/>
    </xf>
    <xf numFmtId="165" fontId="1" fillId="7" borderId="21" xfId="0" applyNumberFormat="1" applyFont="1" applyFill="1" applyBorder="1" applyAlignment="1" applyProtection="1">
      <alignment horizontal="center"/>
      <protection locked="0"/>
    </xf>
    <xf numFmtId="164" fontId="1" fillId="8" borderId="24" xfId="0" applyNumberFormat="1" applyFont="1" applyFill="1" applyBorder="1" applyAlignment="1" applyProtection="1">
      <alignment horizontal="center"/>
      <protection hidden="1"/>
    </xf>
    <xf numFmtId="164" fontId="1" fillId="8" borderId="25" xfId="0" applyNumberFormat="1" applyFont="1" applyFill="1" applyBorder="1" applyAlignment="1" applyProtection="1">
      <alignment horizontal="center"/>
      <protection hidden="1"/>
    </xf>
    <xf numFmtId="0" fontId="10" fillId="6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4" xfId="0" applyFill="1" applyBorder="1" applyAlignment="1" applyProtection="1">
      <alignment horizontal="center"/>
      <protection hidden="1"/>
    </xf>
    <xf numFmtId="164" fontId="1" fillId="8" borderId="26" xfId="0" applyNumberFormat="1" applyFont="1" applyFill="1" applyBorder="1" applyAlignment="1" applyProtection="1">
      <alignment horizontal="center"/>
      <protection hidden="1"/>
    </xf>
    <xf numFmtId="164" fontId="1" fillId="8" borderId="27" xfId="0" applyNumberFormat="1" applyFont="1" applyFill="1" applyBorder="1" applyAlignment="1" applyProtection="1">
      <alignment horizontal="center"/>
      <protection hidden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1A1818"/>
      <color rgb="FFBCBCBC"/>
      <color rgb="FF0283A9"/>
      <color rgb="FFEFBE1A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1974273</xdr:colOff>
      <xdr:row>9</xdr:row>
      <xdr:rowOff>173190</xdr:rowOff>
    </xdr:from>
    <xdr:to>
      <xdr:col>4</xdr:col>
      <xdr:colOff>445577</xdr:colOff>
      <xdr:row>20</xdr:row>
      <xdr:rowOff>109977</xdr:rowOff>
    </xdr:to>
    <xdr:grpSp>
      <xdr:nvGrpSpPr>
        <xdr:cNvPr id="390" name="Agrupar 389">
          <a:extLst>
            <a:ext uri="{FF2B5EF4-FFF2-40B4-BE49-F238E27FC236}">
              <a16:creationId xmlns:a16="http://schemas.microsoft.com/office/drawing/2014/main" id="{EA60071F-2C56-465F-AC95-82D9C7F76E01}"/>
            </a:ext>
          </a:extLst>
        </xdr:cNvPr>
        <xdr:cNvGrpSpPr/>
      </xdr:nvGrpSpPr>
      <xdr:grpSpPr>
        <a:xfrm>
          <a:off x="2388891" y="2268690"/>
          <a:ext cx="3121745" cy="2200375"/>
          <a:chOff x="2195778" y="2487126"/>
          <a:chExt cx="3650430" cy="2566820"/>
        </a:xfrm>
      </xdr:grpSpPr>
      <xdr:cxnSp macro="">
        <xdr:nvCxnSpPr>
          <xdr:cNvPr id="391" name="Conector reto 390">
            <a:extLst>
              <a:ext uri="{FF2B5EF4-FFF2-40B4-BE49-F238E27FC236}">
                <a16:creationId xmlns:a16="http://schemas.microsoft.com/office/drawing/2014/main" id="{DA366282-0721-456D-92B7-5D5A71F36A08}"/>
              </a:ext>
            </a:extLst>
          </xdr:cNvPr>
          <xdr:cNvCxnSpPr>
            <a:cxnSpLocks/>
          </xdr:cNvCxnSpPr>
        </xdr:nvCxnSpPr>
        <xdr:spPr>
          <a:xfrm>
            <a:off x="2195778" y="2942080"/>
            <a:ext cx="2375464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395" name="Agrupar 394">
            <a:extLst>
              <a:ext uri="{FF2B5EF4-FFF2-40B4-BE49-F238E27FC236}">
                <a16:creationId xmlns:a16="http://schemas.microsoft.com/office/drawing/2014/main" id="{BF246B81-59A1-480F-8746-E81E51F23AE6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396" name="Conector reto 395">
              <a:extLst>
                <a:ext uri="{FF2B5EF4-FFF2-40B4-BE49-F238E27FC236}">
                  <a16:creationId xmlns:a16="http://schemas.microsoft.com/office/drawing/2014/main" id="{E25AAC74-088E-4238-8FC3-40740F027F4E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97" name="Conector reto 396">
              <a:extLst>
                <a:ext uri="{FF2B5EF4-FFF2-40B4-BE49-F238E27FC236}">
                  <a16:creationId xmlns:a16="http://schemas.microsoft.com/office/drawing/2014/main" id="{F3DC2457-FB9F-40B6-AA07-B7FC99F7ED2E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398" name="Elipse 397">
              <a:extLst>
                <a:ext uri="{FF2B5EF4-FFF2-40B4-BE49-F238E27FC236}">
                  <a16:creationId xmlns:a16="http://schemas.microsoft.com/office/drawing/2014/main" id="{8BD79891-BE47-4F12-87E4-E29C8961A8CE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399" name="Elipse 398">
              <a:extLst>
                <a:ext uri="{FF2B5EF4-FFF2-40B4-BE49-F238E27FC236}">
                  <a16:creationId xmlns:a16="http://schemas.microsoft.com/office/drawing/2014/main" id="{01E6FEF3-A488-4DDF-B504-804C7111C264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400" name="Triângulo isósceles 399">
              <a:extLst>
                <a:ext uri="{FF2B5EF4-FFF2-40B4-BE49-F238E27FC236}">
                  <a16:creationId xmlns:a16="http://schemas.microsoft.com/office/drawing/2014/main" id="{68006E02-80E1-4A8F-BAFB-7C15B9F31E37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401" name="Conector reto 400">
              <a:extLst>
                <a:ext uri="{FF2B5EF4-FFF2-40B4-BE49-F238E27FC236}">
                  <a16:creationId xmlns:a16="http://schemas.microsoft.com/office/drawing/2014/main" id="{D9DB6EBC-8D3B-4255-8C0A-2C952F992F00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402" name="Conector reto 401">
              <a:extLst>
                <a:ext uri="{FF2B5EF4-FFF2-40B4-BE49-F238E27FC236}">
                  <a16:creationId xmlns:a16="http://schemas.microsoft.com/office/drawing/2014/main" id="{D198E3EB-9935-41AE-BB37-601AD81F9E3E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403" name="Conector reto 402">
              <a:extLst>
                <a:ext uri="{FF2B5EF4-FFF2-40B4-BE49-F238E27FC236}">
                  <a16:creationId xmlns:a16="http://schemas.microsoft.com/office/drawing/2014/main" id="{5968A575-1CA5-4AB2-9746-863A7F92431A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404" name="Conector reto 403">
              <a:extLst>
                <a:ext uri="{FF2B5EF4-FFF2-40B4-BE49-F238E27FC236}">
                  <a16:creationId xmlns:a16="http://schemas.microsoft.com/office/drawing/2014/main" id="{CCA658F1-01EE-40EB-B56A-FEA4030B29F3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  <xdr:sp macro="" textlink="">
        <xdr:nvSpPr>
          <xdr:cNvPr id="392" name="Triângulo isósceles 391">
            <a:extLst>
              <a:ext uri="{FF2B5EF4-FFF2-40B4-BE49-F238E27FC236}">
                <a16:creationId xmlns:a16="http://schemas.microsoft.com/office/drawing/2014/main" id="{E831D035-CA2D-41DE-8CEF-A8B5EB75B5EE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</xdr:grpSp>
    <xdr:clientData/>
  </xdr:twoCellAnchor>
  <xdr:twoCellAnchor>
    <xdr:from>
      <xdr:col>3</xdr:col>
      <xdr:colOff>551533</xdr:colOff>
      <xdr:row>9</xdr:row>
      <xdr:rowOff>189519</xdr:rowOff>
    </xdr:from>
    <xdr:to>
      <xdr:col>6</xdr:col>
      <xdr:colOff>413660</xdr:colOff>
      <xdr:row>20</xdr:row>
      <xdr:rowOff>126306</xdr:rowOff>
    </xdr:to>
    <xdr:grpSp>
      <xdr:nvGrpSpPr>
        <xdr:cNvPr id="420" name="Agrupar 419">
          <a:extLst>
            <a:ext uri="{FF2B5EF4-FFF2-40B4-BE49-F238E27FC236}">
              <a16:creationId xmlns:a16="http://schemas.microsoft.com/office/drawing/2014/main" id="{884541A9-2C88-4FF0-9836-1D936ED8D042}"/>
            </a:ext>
          </a:extLst>
        </xdr:cNvPr>
        <xdr:cNvGrpSpPr/>
      </xdr:nvGrpSpPr>
      <xdr:grpSpPr>
        <a:xfrm>
          <a:off x="4664092" y="2285019"/>
          <a:ext cx="2719627" cy="2200375"/>
          <a:chOff x="2858367" y="2487126"/>
          <a:chExt cx="2987841" cy="2566820"/>
        </a:xfrm>
      </xdr:grpSpPr>
      <xdr:cxnSp macro="">
        <xdr:nvCxnSpPr>
          <xdr:cNvPr id="421" name="Conector reto 420">
            <a:extLst>
              <a:ext uri="{FF2B5EF4-FFF2-40B4-BE49-F238E27FC236}">
                <a16:creationId xmlns:a16="http://schemas.microsoft.com/office/drawing/2014/main" id="{1B0558EE-D1D6-468E-8FC9-F0A0FBAC229F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422" name="Triângulo isósceles 421">
            <a:extLst>
              <a:ext uri="{FF2B5EF4-FFF2-40B4-BE49-F238E27FC236}">
                <a16:creationId xmlns:a16="http://schemas.microsoft.com/office/drawing/2014/main" id="{DF81457D-99C6-4391-B199-FC9714B14494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423" name="Conector reto 422">
            <a:extLst>
              <a:ext uri="{FF2B5EF4-FFF2-40B4-BE49-F238E27FC236}">
                <a16:creationId xmlns:a16="http://schemas.microsoft.com/office/drawing/2014/main" id="{C698458B-0449-4A16-A65C-B6497AA66553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424" name="Conector reto 423">
            <a:extLst>
              <a:ext uri="{FF2B5EF4-FFF2-40B4-BE49-F238E27FC236}">
                <a16:creationId xmlns:a16="http://schemas.microsoft.com/office/drawing/2014/main" id="{33B0E4FC-490E-4BD2-BF75-AB0CC0EF2E79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425" name="Agrupar 424">
            <a:extLst>
              <a:ext uri="{FF2B5EF4-FFF2-40B4-BE49-F238E27FC236}">
                <a16:creationId xmlns:a16="http://schemas.microsoft.com/office/drawing/2014/main" id="{9EEE068C-0CBF-4A83-B875-4CF74760CBC4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426" name="Conector reto 425">
              <a:extLst>
                <a:ext uri="{FF2B5EF4-FFF2-40B4-BE49-F238E27FC236}">
                  <a16:creationId xmlns:a16="http://schemas.microsoft.com/office/drawing/2014/main" id="{CE926F08-5E57-43C6-8DD4-5059E1FB60C5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427" name="Conector reto 426">
              <a:extLst>
                <a:ext uri="{FF2B5EF4-FFF2-40B4-BE49-F238E27FC236}">
                  <a16:creationId xmlns:a16="http://schemas.microsoft.com/office/drawing/2014/main" id="{04E57B48-EDD6-4739-84D0-69D3F66B8AB3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428" name="Elipse 427">
              <a:extLst>
                <a:ext uri="{FF2B5EF4-FFF2-40B4-BE49-F238E27FC236}">
                  <a16:creationId xmlns:a16="http://schemas.microsoft.com/office/drawing/2014/main" id="{28E78A0F-69E6-42EF-A1F6-CD058CCB684E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429" name="Elipse 428">
              <a:extLst>
                <a:ext uri="{FF2B5EF4-FFF2-40B4-BE49-F238E27FC236}">
                  <a16:creationId xmlns:a16="http://schemas.microsoft.com/office/drawing/2014/main" id="{59462810-4E43-4DE9-BB23-3C904EE97392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430" name="Triângulo isósceles 429">
              <a:extLst>
                <a:ext uri="{FF2B5EF4-FFF2-40B4-BE49-F238E27FC236}">
                  <a16:creationId xmlns:a16="http://schemas.microsoft.com/office/drawing/2014/main" id="{13FC496B-FF51-4501-BC88-92358E4E9759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431" name="Conector reto 430">
              <a:extLst>
                <a:ext uri="{FF2B5EF4-FFF2-40B4-BE49-F238E27FC236}">
                  <a16:creationId xmlns:a16="http://schemas.microsoft.com/office/drawing/2014/main" id="{B9D8F9E9-3B43-43DD-9B0D-4E069DBDD5D6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432" name="Conector reto 431">
              <a:extLst>
                <a:ext uri="{FF2B5EF4-FFF2-40B4-BE49-F238E27FC236}">
                  <a16:creationId xmlns:a16="http://schemas.microsoft.com/office/drawing/2014/main" id="{F763EC02-492F-49A0-9154-9A3CC4168974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433" name="Conector reto 432">
              <a:extLst>
                <a:ext uri="{FF2B5EF4-FFF2-40B4-BE49-F238E27FC236}">
                  <a16:creationId xmlns:a16="http://schemas.microsoft.com/office/drawing/2014/main" id="{908DCEE1-52A8-4ACC-8E06-0D3A3A101554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434" name="Conector reto 433">
              <a:extLst>
                <a:ext uri="{FF2B5EF4-FFF2-40B4-BE49-F238E27FC236}">
                  <a16:creationId xmlns:a16="http://schemas.microsoft.com/office/drawing/2014/main" id="{466095D1-A1F7-4C34-9A82-09EB4EEAF8A6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2</xdr:col>
      <xdr:colOff>1230831</xdr:colOff>
      <xdr:row>10</xdr:row>
      <xdr:rowOff>54429</xdr:rowOff>
    </xdr:from>
    <xdr:to>
      <xdr:col>2</xdr:col>
      <xdr:colOff>2533816</xdr:colOff>
      <xdr:row>17</xdr:row>
      <xdr:rowOff>168690</xdr:rowOff>
    </xdr:to>
    <xdr:sp macro="" textlink="">
      <xdr:nvSpPr>
        <xdr:cNvPr id="525" name="Retângulo 524">
          <a:extLst>
            <a:ext uri="{FF2B5EF4-FFF2-40B4-BE49-F238E27FC236}">
              <a16:creationId xmlns:a16="http://schemas.microsoft.com/office/drawing/2014/main" id="{CFF430E8-B94F-4934-8177-4A177ABB1E08}"/>
            </a:ext>
          </a:extLst>
        </xdr:cNvPr>
        <xdr:cNvSpPr/>
      </xdr:nvSpPr>
      <xdr:spPr>
        <a:xfrm>
          <a:off x="1646467" y="2842656"/>
          <a:ext cx="1302985" cy="1447761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38100" dist="25400" dir="5400000" rotWithShape="0">
            <a:srgbClr val="000000">
              <a:alpha val="35000"/>
            </a:srgbClr>
          </a:outerShdw>
        </a:effectLst>
        <a:scene3d>
          <a:camera prst="isometricTopDown" fov="0">
            <a:rot lat="0" lon="0" rev="0"/>
          </a:camera>
          <a:lightRig rig="balanced" dir="t">
            <a:rot lat="0" lon="0" rev="13800000"/>
          </a:lightRig>
        </a:scene3d>
        <a:sp3d extrusionH="12700" prstMaterial="plastic">
          <a:bevelT w="38100" h="25400" prst="softRound"/>
          <a:contourClr>
            <a:srgbClr val="758453"/>
          </a:contourClr>
        </a:sp3d>
      </xdr:spPr>
      <xdr:txBody>
        <a:bodyPr wrap="square" rtlCol="0" anchor="ctr"/>
        <a:lstStyle>
          <a:defPPr>
            <a:defRPr lang="pt-BR"/>
          </a:defPPr>
          <a:lvl1pPr marL="0" algn="l" defTabSz="91435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78" algn="l" defTabSz="91435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57" algn="l" defTabSz="91435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536" algn="l" defTabSz="91435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714" algn="l" defTabSz="91435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892" algn="l" defTabSz="91435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070" algn="l" defTabSz="91435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249" algn="l" defTabSz="91435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428" algn="l" defTabSz="91435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pt-BR" sz="3200" kern="0">
              <a:solidFill>
                <a:schemeClr val="bg1"/>
              </a:solidFill>
              <a:latin typeface="Franklin Gothic Book" panose="020B0503020102020204" pitchFamily="34" charset="0"/>
            </a:rPr>
            <a:t>OLT</a:t>
          </a:r>
        </a:p>
      </xdr:txBody>
    </xdr:sp>
    <xdr:clientData/>
  </xdr:twoCellAnchor>
  <xdr:twoCellAnchor>
    <xdr:from>
      <xdr:col>5</xdr:col>
      <xdr:colOff>535846</xdr:colOff>
      <xdr:row>10</xdr:row>
      <xdr:rowOff>5743</xdr:rowOff>
    </xdr:from>
    <xdr:to>
      <xdr:col>8</xdr:col>
      <xdr:colOff>420384</xdr:colOff>
      <xdr:row>20</xdr:row>
      <xdr:rowOff>133030</xdr:rowOff>
    </xdr:to>
    <xdr:grpSp>
      <xdr:nvGrpSpPr>
        <xdr:cNvPr id="526" name="Agrupar 525">
          <a:extLst>
            <a:ext uri="{FF2B5EF4-FFF2-40B4-BE49-F238E27FC236}">
              <a16:creationId xmlns:a16="http://schemas.microsoft.com/office/drawing/2014/main" id="{B3B45793-60B2-4CD4-9244-C5EAA77189A5}"/>
            </a:ext>
          </a:extLst>
        </xdr:cNvPr>
        <xdr:cNvGrpSpPr/>
      </xdr:nvGrpSpPr>
      <xdr:grpSpPr>
        <a:xfrm>
          <a:off x="6553405" y="2291743"/>
          <a:ext cx="2742038" cy="2200375"/>
          <a:chOff x="2858367" y="2487126"/>
          <a:chExt cx="2987841" cy="2566820"/>
        </a:xfrm>
      </xdr:grpSpPr>
      <xdr:cxnSp macro="">
        <xdr:nvCxnSpPr>
          <xdr:cNvPr id="527" name="Conector reto 526">
            <a:extLst>
              <a:ext uri="{FF2B5EF4-FFF2-40B4-BE49-F238E27FC236}">
                <a16:creationId xmlns:a16="http://schemas.microsoft.com/office/drawing/2014/main" id="{CDB5EFC5-F8F0-44FD-8B6D-AB969D198663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528" name="Triângulo isósceles 527">
            <a:extLst>
              <a:ext uri="{FF2B5EF4-FFF2-40B4-BE49-F238E27FC236}">
                <a16:creationId xmlns:a16="http://schemas.microsoft.com/office/drawing/2014/main" id="{6CB53772-FBE3-44A3-B60A-3ECABF5B8B9E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529" name="Conector reto 528">
            <a:extLst>
              <a:ext uri="{FF2B5EF4-FFF2-40B4-BE49-F238E27FC236}">
                <a16:creationId xmlns:a16="http://schemas.microsoft.com/office/drawing/2014/main" id="{C894E43F-8D8D-403E-9331-C55AC71050AD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530" name="Conector reto 529">
            <a:extLst>
              <a:ext uri="{FF2B5EF4-FFF2-40B4-BE49-F238E27FC236}">
                <a16:creationId xmlns:a16="http://schemas.microsoft.com/office/drawing/2014/main" id="{BB362D1D-A0E3-4BA4-B608-9CB5B9BC0EAB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531" name="Agrupar 530">
            <a:extLst>
              <a:ext uri="{FF2B5EF4-FFF2-40B4-BE49-F238E27FC236}">
                <a16:creationId xmlns:a16="http://schemas.microsoft.com/office/drawing/2014/main" id="{9065754F-6904-4911-94BE-C60063542DC2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532" name="Conector reto 531">
              <a:extLst>
                <a:ext uri="{FF2B5EF4-FFF2-40B4-BE49-F238E27FC236}">
                  <a16:creationId xmlns:a16="http://schemas.microsoft.com/office/drawing/2014/main" id="{793A83CA-D958-4D81-ADB3-6D5F5BA7D2B3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33" name="Conector reto 532">
              <a:extLst>
                <a:ext uri="{FF2B5EF4-FFF2-40B4-BE49-F238E27FC236}">
                  <a16:creationId xmlns:a16="http://schemas.microsoft.com/office/drawing/2014/main" id="{D980681C-4F53-4180-9500-9671EF0B5720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534" name="Elipse 533">
              <a:extLst>
                <a:ext uri="{FF2B5EF4-FFF2-40B4-BE49-F238E27FC236}">
                  <a16:creationId xmlns:a16="http://schemas.microsoft.com/office/drawing/2014/main" id="{D76A36A0-28CB-495F-A9D3-1C1F397F0FC0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535" name="Elipse 534">
              <a:extLst>
                <a:ext uri="{FF2B5EF4-FFF2-40B4-BE49-F238E27FC236}">
                  <a16:creationId xmlns:a16="http://schemas.microsoft.com/office/drawing/2014/main" id="{0681CB8A-98AC-4CCF-B953-E39CC1C5D08B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536" name="Triângulo isósceles 535">
              <a:extLst>
                <a:ext uri="{FF2B5EF4-FFF2-40B4-BE49-F238E27FC236}">
                  <a16:creationId xmlns:a16="http://schemas.microsoft.com/office/drawing/2014/main" id="{12DDE526-F7EB-4C38-B9E9-6841F79BEF31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537" name="Conector reto 536">
              <a:extLst>
                <a:ext uri="{FF2B5EF4-FFF2-40B4-BE49-F238E27FC236}">
                  <a16:creationId xmlns:a16="http://schemas.microsoft.com/office/drawing/2014/main" id="{819BBA46-A392-4521-BBAA-30E4CFD6DF70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38" name="Conector reto 537">
              <a:extLst>
                <a:ext uri="{FF2B5EF4-FFF2-40B4-BE49-F238E27FC236}">
                  <a16:creationId xmlns:a16="http://schemas.microsoft.com/office/drawing/2014/main" id="{C0F0D1B9-0141-4234-B4DC-9F39A2767B56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39" name="Conector reto 538">
              <a:extLst>
                <a:ext uri="{FF2B5EF4-FFF2-40B4-BE49-F238E27FC236}">
                  <a16:creationId xmlns:a16="http://schemas.microsoft.com/office/drawing/2014/main" id="{EBAFA1A1-811C-4402-A2B2-837358ADCB32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40" name="Conector reto 539">
              <a:extLst>
                <a:ext uri="{FF2B5EF4-FFF2-40B4-BE49-F238E27FC236}">
                  <a16:creationId xmlns:a16="http://schemas.microsoft.com/office/drawing/2014/main" id="{FB96A308-F0A1-43E3-9F0C-086598308936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7</xdr:col>
      <xdr:colOff>520157</xdr:colOff>
      <xdr:row>9</xdr:row>
      <xdr:rowOff>180555</xdr:rowOff>
    </xdr:from>
    <xdr:to>
      <xdr:col>10</xdr:col>
      <xdr:colOff>404695</xdr:colOff>
      <xdr:row>20</xdr:row>
      <xdr:rowOff>117342</xdr:rowOff>
    </xdr:to>
    <xdr:grpSp>
      <xdr:nvGrpSpPr>
        <xdr:cNvPr id="541" name="Agrupar 540">
          <a:extLst>
            <a:ext uri="{FF2B5EF4-FFF2-40B4-BE49-F238E27FC236}">
              <a16:creationId xmlns:a16="http://schemas.microsoft.com/office/drawing/2014/main" id="{6980066C-1D15-4C15-AABB-00273302E9E5}"/>
            </a:ext>
          </a:extLst>
        </xdr:cNvPr>
        <xdr:cNvGrpSpPr/>
      </xdr:nvGrpSpPr>
      <xdr:grpSpPr>
        <a:xfrm>
          <a:off x="8442716" y="2276055"/>
          <a:ext cx="2742038" cy="2200375"/>
          <a:chOff x="2858367" y="2487126"/>
          <a:chExt cx="2987841" cy="2566820"/>
        </a:xfrm>
      </xdr:grpSpPr>
      <xdr:cxnSp macro="">
        <xdr:nvCxnSpPr>
          <xdr:cNvPr id="542" name="Conector reto 541">
            <a:extLst>
              <a:ext uri="{FF2B5EF4-FFF2-40B4-BE49-F238E27FC236}">
                <a16:creationId xmlns:a16="http://schemas.microsoft.com/office/drawing/2014/main" id="{2E1EBA0E-17A5-44C4-A8D9-D97A4F82DD15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543" name="Triângulo isósceles 542">
            <a:extLst>
              <a:ext uri="{FF2B5EF4-FFF2-40B4-BE49-F238E27FC236}">
                <a16:creationId xmlns:a16="http://schemas.microsoft.com/office/drawing/2014/main" id="{AD30547B-5265-45B3-B634-7089DB2B7DB9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544" name="Conector reto 543">
            <a:extLst>
              <a:ext uri="{FF2B5EF4-FFF2-40B4-BE49-F238E27FC236}">
                <a16:creationId xmlns:a16="http://schemas.microsoft.com/office/drawing/2014/main" id="{881F8B4D-4F9B-4F72-8283-D36FF494E323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545" name="Conector reto 544">
            <a:extLst>
              <a:ext uri="{FF2B5EF4-FFF2-40B4-BE49-F238E27FC236}">
                <a16:creationId xmlns:a16="http://schemas.microsoft.com/office/drawing/2014/main" id="{33523F67-9790-4758-9EB0-863842BA4918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546" name="Agrupar 545">
            <a:extLst>
              <a:ext uri="{FF2B5EF4-FFF2-40B4-BE49-F238E27FC236}">
                <a16:creationId xmlns:a16="http://schemas.microsoft.com/office/drawing/2014/main" id="{3FBB8346-EE92-4A74-BD6D-080A959059F6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547" name="Conector reto 546">
              <a:extLst>
                <a:ext uri="{FF2B5EF4-FFF2-40B4-BE49-F238E27FC236}">
                  <a16:creationId xmlns:a16="http://schemas.microsoft.com/office/drawing/2014/main" id="{EDDC9286-B8C1-48C8-BB9B-AE6541AFB113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48" name="Conector reto 547">
              <a:extLst>
                <a:ext uri="{FF2B5EF4-FFF2-40B4-BE49-F238E27FC236}">
                  <a16:creationId xmlns:a16="http://schemas.microsoft.com/office/drawing/2014/main" id="{00F97C36-A1BC-42CE-A22E-64B51AC94FED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549" name="Elipse 548">
              <a:extLst>
                <a:ext uri="{FF2B5EF4-FFF2-40B4-BE49-F238E27FC236}">
                  <a16:creationId xmlns:a16="http://schemas.microsoft.com/office/drawing/2014/main" id="{4DD7D9B7-0BB5-412D-9A93-0AD62DE070DD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550" name="Elipse 549">
              <a:extLst>
                <a:ext uri="{FF2B5EF4-FFF2-40B4-BE49-F238E27FC236}">
                  <a16:creationId xmlns:a16="http://schemas.microsoft.com/office/drawing/2014/main" id="{92FF427B-76D6-49FF-BFCF-9849CB170253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551" name="Triângulo isósceles 550">
              <a:extLst>
                <a:ext uri="{FF2B5EF4-FFF2-40B4-BE49-F238E27FC236}">
                  <a16:creationId xmlns:a16="http://schemas.microsoft.com/office/drawing/2014/main" id="{3B11C2BF-3640-483D-980D-39F214F238AB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552" name="Conector reto 551">
              <a:extLst>
                <a:ext uri="{FF2B5EF4-FFF2-40B4-BE49-F238E27FC236}">
                  <a16:creationId xmlns:a16="http://schemas.microsoft.com/office/drawing/2014/main" id="{9542FC5F-6028-494F-953D-F226D19BA024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53" name="Conector reto 552">
              <a:extLst>
                <a:ext uri="{FF2B5EF4-FFF2-40B4-BE49-F238E27FC236}">
                  <a16:creationId xmlns:a16="http://schemas.microsoft.com/office/drawing/2014/main" id="{B89DAB92-1281-4F84-A58A-C6EB84DE4A43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54" name="Conector reto 553">
              <a:extLst>
                <a:ext uri="{FF2B5EF4-FFF2-40B4-BE49-F238E27FC236}">
                  <a16:creationId xmlns:a16="http://schemas.microsoft.com/office/drawing/2014/main" id="{8BF12507-86E8-4AAB-A622-ED279E947891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55" name="Conector reto 554">
              <a:extLst>
                <a:ext uri="{FF2B5EF4-FFF2-40B4-BE49-F238E27FC236}">
                  <a16:creationId xmlns:a16="http://schemas.microsoft.com/office/drawing/2014/main" id="{08949AA0-0DB3-4A93-A68A-31AEDEF4AB4B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9</xdr:col>
      <xdr:colOff>537882</xdr:colOff>
      <xdr:row>10</xdr:row>
      <xdr:rowOff>11206</xdr:rowOff>
    </xdr:from>
    <xdr:to>
      <xdr:col>12</xdr:col>
      <xdr:colOff>422420</xdr:colOff>
      <xdr:row>20</xdr:row>
      <xdr:rowOff>138493</xdr:rowOff>
    </xdr:to>
    <xdr:grpSp>
      <xdr:nvGrpSpPr>
        <xdr:cNvPr id="556" name="Agrupar 555">
          <a:extLst>
            <a:ext uri="{FF2B5EF4-FFF2-40B4-BE49-F238E27FC236}">
              <a16:creationId xmlns:a16="http://schemas.microsoft.com/office/drawing/2014/main" id="{71EB9779-DC9D-4DC6-B35C-77725889D9B9}"/>
            </a:ext>
          </a:extLst>
        </xdr:cNvPr>
        <xdr:cNvGrpSpPr/>
      </xdr:nvGrpSpPr>
      <xdr:grpSpPr>
        <a:xfrm>
          <a:off x="10365441" y="2297206"/>
          <a:ext cx="2742038" cy="2200375"/>
          <a:chOff x="2858367" y="2487126"/>
          <a:chExt cx="2987841" cy="2566820"/>
        </a:xfrm>
      </xdr:grpSpPr>
      <xdr:cxnSp macro="">
        <xdr:nvCxnSpPr>
          <xdr:cNvPr id="557" name="Conector reto 556">
            <a:extLst>
              <a:ext uri="{FF2B5EF4-FFF2-40B4-BE49-F238E27FC236}">
                <a16:creationId xmlns:a16="http://schemas.microsoft.com/office/drawing/2014/main" id="{54D072FD-D564-4719-99BC-DBF04165E74F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558" name="Triângulo isósceles 557">
            <a:extLst>
              <a:ext uri="{FF2B5EF4-FFF2-40B4-BE49-F238E27FC236}">
                <a16:creationId xmlns:a16="http://schemas.microsoft.com/office/drawing/2014/main" id="{065AAD46-D0AE-4967-BA7F-5957F97B8897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559" name="Conector reto 558">
            <a:extLst>
              <a:ext uri="{FF2B5EF4-FFF2-40B4-BE49-F238E27FC236}">
                <a16:creationId xmlns:a16="http://schemas.microsoft.com/office/drawing/2014/main" id="{7F8210DD-5971-4FED-B743-52F0400FE606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560" name="Conector reto 559">
            <a:extLst>
              <a:ext uri="{FF2B5EF4-FFF2-40B4-BE49-F238E27FC236}">
                <a16:creationId xmlns:a16="http://schemas.microsoft.com/office/drawing/2014/main" id="{E18EB494-A94E-4B08-9DBF-B7FA7C9684E5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561" name="Agrupar 560">
            <a:extLst>
              <a:ext uri="{FF2B5EF4-FFF2-40B4-BE49-F238E27FC236}">
                <a16:creationId xmlns:a16="http://schemas.microsoft.com/office/drawing/2014/main" id="{6B829060-047C-415F-B1CC-566EA720F439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562" name="Conector reto 561">
              <a:extLst>
                <a:ext uri="{FF2B5EF4-FFF2-40B4-BE49-F238E27FC236}">
                  <a16:creationId xmlns:a16="http://schemas.microsoft.com/office/drawing/2014/main" id="{54C5D33C-3249-4678-9B7F-7034E5E7185D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63" name="Conector reto 562">
              <a:extLst>
                <a:ext uri="{FF2B5EF4-FFF2-40B4-BE49-F238E27FC236}">
                  <a16:creationId xmlns:a16="http://schemas.microsoft.com/office/drawing/2014/main" id="{F1D0DFD6-1AF0-4213-80C0-C039DF36C5FE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564" name="Elipse 563">
              <a:extLst>
                <a:ext uri="{FF2B5EF4-FFF2-40B4-BE49-F238E27FC236}">
                  <a16:creationId xmlns:a16="http://schemas.microsoft.com/office/drawing/2014/main" id="{90CAB87E-5055-4ACF-A444-6D1CA3887AC7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565" name="Elipse 564">
              <a:extLst>
                <a:ext uri="{FF2B5EF4-FFF2-40B4-BE49-F238E27FC236}">
                  <a16:creationId xmlns:a16="http://schemas.microsoft.com/office/drawing/2014/main" id="{A8EA8410-C15C-4DE1-8DBA-21196D41CE9C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566" name="Triângulo isósceles 565">
              <a:extLst>
                <a:ext uri="{FF2B5EF4-FFF2-40B4-BE49-F238E27FC236}">
                  <a16:creationId xmlns:a16="http://schemas.microsoft.com/office/drawing/2014/main" id="{64A8EB81-FF01-41F3-BCF0-D4905CCCCA0B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567" name="Conector reto 566">
              <a:extLst>
                <a:ext uri="{FF2B5EF4-FFF2-40B4-BE49-F238E27FC236}">
                  <a16:creationId xmlns:a16="http://schemas.microsoft.com/office/drawing/2014/main" id="{AB23352A-085A-4C87-BCB8-F62CFD9482C0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68" name="Conector reto 567">
              <a:extLst>
                <a:ext uri="{FF2B5EF4-FFF2-40B4-BE49-F238E27FC236}">
                  <a16:creationId xmlns:a16="http://schemas.microsoft.com/office/drawing/2014/main" id="{841D4B54-D632-4A7F-8D62-97D01AA607D0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69" name="Conector reto 568">
              <a:extLst>
                <a:ext uri="{FF2B5EF4-FFF2-40B4-BE49-F238E27FC236}">
                  <a16:creationId xmlns:a16="http://schemas.microsoft.com/office/drawing/2014/main" id="{B510DA60-159F-48B2-AA6D-BA1D3D957E11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70" name="Conector reto 569">
              <a:extLst>
                <a:ext uri="{FF2B5EF4-FFF2-40B4-BE49-F238E27FC236}">
                  <a16:creationId xmlns:a16="http://schemas.microsoft.com/office/drawing/2014/main" id="{536660B0-B458-4E5D-B212-38930D367122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11</xdr:col>
      <xdr:colOff>526676</xdr:colOff>
      <xdr:row>9</xdr:row>
      <xdr:rowOff>179294</xdr:rowOff>
    </xdr:from>
    <xdr:to>
      <xdr:col>14</xdr:col>
      <xdr:colOff>411214</xdr:colOff>
      <xdr:row>20</xdr:row>
      <xdr:rowOff>116081</xdr:rowOff>
    </xdr:to>
    <xdr:grpSp>
      <xdr:nvGrpSpPr>
        <xdr:cNvPr id="571" name="Agrupar 570">
          <a:extLst>
            <a:ext uri="{FF2B5EF4-FFF2-40B4-BE49-F238E27FC236}">
              <a16:creationId xmlns:a16="http://schemas.microsoft.com/office/drawing/2014/main" id="{280FD1E1-5440-4294-90BB-EFFC8C8AA251}"/>
            </a:ext>
          </a:extLst>
        </xdr:cNvPr>
        <xdr:cNvGrpSpPr/>
      </xdr:nvGrpSpPr>
      <xdr:grpSpPr>
        <a:xfrm>
          <a:off x="12259235" y="2274794"/>
          <a:ext cx="2742038" cy="2200375"/>
          <a:chOff x="2858367" y="2487126"/>
          <a:chExt cx="2987841" cy="2566820"/>
        </a:xfrm>
      </xdr:grpSpPr>
      <xdr:cxnSp macro="">
        <xdr:nvCxnSpPr>
          <xdr:cNvPr id="572" name="Conector reto 571">
            <a:extLst>
              <a:ext uri="{FF2B5EF4-FFF2-40B4-BE49-F238E27FC236}">
                <a16:creationId xmlns:a16="http://schemas.microsoft.com/office/drawing/2014/main" id="{534F02CA-20C0-4EE8-B654-75AD9C02E734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573" name="Triângulo isósceles 572">
            <a:extLst>
              <a:ext uri="{FF2B5EF4-FFF2-40B4-BE49-F238E27FC236}">
                <a16:creationId xmlns:a16="http://schemas.microsoft.com/office/drawing/2014/main" id="{EB34795D-B457-4486-924B-9227BF2951A8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574" name="Conector reto 573">
            <a:extLst>
              <a:ext uri="{FF2B5EF4-FFF2-40B4-BE49-F238E27FC236}">
                <a16:creationId xmlns:a16="http://schemas.microsoft.com/office/drawing/2014/main" id="{80A62089-893E-4D48-9368-04A04F675610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575" name="Conector reto 574">
            <a:extLst>
              <a:ext uri="{FF2B5EF4-FFF2-40B4-BE49-F238E27FC236}">
                <a16:creationId xmlns:a16="http://schemas.microsoft.com/office/drawing/2014/main" id="{23388E46-1090-4C2D-8167-1F0B7BD09E9E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576" name="Agrupar 575">
            <a:extLst>
              <a:ext uri="{FF2B5EF4-FFF2-40B4-BE49-F238E27FC236}">
                <a16:creationId xmlns:a16="http://schemas.microsoft.com/office/drawing/2014/main" id="{ED426684-2DA5-4C5E-B630-8C0607BB9541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577" name="Conector reto 576">
              <a:extLst>
                <a:ext uri="{FF2B5EF4-FFF2-40B4-BE49-F238E27FC236}">
                  <a16:creationId xmlns:a16="http://schemas.microsoft.com/office/drawing/2014/main" id="{4D7684F0-13A4-45AB-81CF-A115D15D41EC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78" name="Conector reto 577">
              <a:extLst>
                <a:ext uri="{FF2B5EF4-FFF2-40B4-BE49-F238E27FC236}">
                  <a16:creationId xmlns:a16="http://schemas.microsoft.com/office/drawing/2014/main" id="{D31272F1-F084-45EA-9264-B9E380FA6596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579" name="Elipse 578">
              <a:extLst>
                <a:ext uri="{FF2B5EF4-FFF2-40B4-BE49-F238E27FC236}">
                  <a16:creationId xmlns:a16="http://schemas.microsoft.com/office/drawing/2014/main" id="{7B5AF0C0-6F4F-48AF-9B63-DB0D8D8DE185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580" name="Elipse 579">
              <a:extLst>
                <a:ext uri="{FF2B5EF4-FFF2-40B4-BE49-F238E27FC236}">
                  <a16:creationId xmlns:a16="http://schemas.microsoft.com/office/drawing/2014/main" id="{BF72DAC7-7BDB-4ACF-BF78-20422257AD7B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581" name="Triângulo isósceles 580">
              <a:extLst>
                <a:ext uri="{FF2B5EF4-FFF2-40B4-BE49-F238E27FC236}">
                  <a16:creationId xmlns:a16="http://schemas.microsoft.com/office/drawing/2014/main" id="{6F0E7D12-A256-48CE-9662-D36394B2E91A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582" name="Conector reto 581">
              <a:extLst>
                <a:ext uri="{FF2B5EF4-FFF2-40B4-BE49-F238E27FC236}">
                  <a16:creationId xmlns:a16="http://schemas.microsoft.com/office/drawing/2014/main" id="{AB8E1B89-B38C-465F-9F0D-CA787847882D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83" name="Conector reto 582">
              <a:extLst>
                <a:ext uri="{FF2B5EF4-FFF2-40B4-BE49-F238E27FC236}">
                  <a16:creationId xmlns:a16="http://schemas.microsoft.com/office/drawing/2014/main" id="{B1EA9669-A3F6-450E-97E3-5DEA3657339B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84" name="Conector reto 583">
              <a:extLst>
                <a:ext uri="{FF2B5EF4-FFF2-40B4-BE49-F238E27FC236}">
                  <a16:creationId xmlns:a16="http://schemas.microsoft.com/office/drawing/2014/main" id="{97C1A846-186C-492F-BEB2-09249C2EEDFC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85" name="Conector reto 584">
              <a:extLst>
                <a:ext uri="{FF2B5EF4-FFF2-40B4-BE49-F238E27FC236}">
                  <a16:creationId xmlns:a16="http://schemas.microsoft.com/office/drawing/2014/main" id="{AF567156-2EFF-43DD-9C5C-A5C6B67E6A60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13</xdr:col>
      <xdr:colOff>567018</xdr:colOff>
      <xdr:row>10</xdr:row>
      <xdr:rowOff>6723</xdr:rowOff>
    </xdr:from>
    <xdr:to>
      <xdr:col>16</xdr:col>
      <xdr:colOff>406733</xdr:colOff>
      <xdr:row>20</xdr:row>
      <xdr:rowOff>134010</xdr:rowOff>
    </xdr:to>
    <xdr:grpSp>
      <xdr:nvGrpSpPr>
        <xdr:cNvPr id="586" name="Agrupar 585">
          <a:extLst>
            <a:ext uri="{FF2B5EF4-FFF2-40B4-BE49-F238E27FC236}">
              <a16:creationId xmlns:a16="http://schemas.microsoft.com/office/drawing/2014/main" id="{68EE94D9-C4B9-4239-8BDB-E23B5551C17E}"/>
            </a:ext>
          </a:extLst>
        </xdr:cNvPr>
        <xdr:cNvGrpSpPr/>
      </xdr:nvGrpSpPr>
      <xdr:grpSpPr>
        <a:xfrm>
          <a:off x="14204577" y="2292723"/>
          <a:ext cx="2697215" cy="2200375"/>
          <a:chOff x="2858367" y="2487126"/>
          <a:chExt cx="2987841" cy="2566820"/>
        </a:xfrm>
      </xdr:grpSpPr>
      <xdr:cxnSp macro="">
        <xdr:nvCxnSpPr>
          <xdr:cNvPr id="587" name="Conector reto 586">
            <a:extLst>
              <a:ext uri="{FF2B5EF4-FFF2-40B4-BE49-F238E27FC236}">
                <a16:creationId xmlns:a16="http://schemas.microsoft.com/office/drawing/2014/main" id="{AB049494-8C75-4E8C-9F39-0C905DEAAED4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588" name="Triângulo isósceles 587">
            <a:extLst>
              <a:ext uri="{FF2B5EF4-FFF2-40B4-BE49-F238E27FC236}">
                <a16:creationId xmlns:a16="http://schemas.microsoft.com/office/drawing/2014/main" id="{89529308-8B7A-44BE-9224-59136AA16D36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589" name="Conector reto 588">
            <a:extLst>
              <a:ext uri="{FF2B5EF4-FFF2-40B4-BE49-F238E27FC236}">
                <a16:creationId xmlns:a16="http://schemas.microsoft.com/office/drawing/2014/main" id="{BF35EDD1-40A3-40CA-A0BD-9659A9F0CCF0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590" name="Conector reto 589">
            <a:extLst>
              <a:ext uri="{FF2B5EF4-FFF2-40B4-BE49-F238E27FC236}">
                <a16:creationId xmlns:a16="http://schemas.microsoft.com/office/drawing/2014/main" id="{ED603068-58FA-4B22-8D28-E13AE989E9C1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591" name="Agrupar 590">
            <a:extLst>
              <a:ext uri="{FF2B5EF4-FFF2-40B4-BE49-F238E27FC236}">
                <a16:creationId xmlns:a16="http://schemas.microsoft.com/office/drawing/2014/main" id="{84C3C664-2603-4078-8FCA-FAFA41B702B7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592" name="Conector reto 591">
              <a:extLst>
                <a:ext uri="{FF2B5EF4-FFF2-40B4-BE49-F238E27FC236}">
                  <a16:creationId xmlns:a16="http://schemas.microsoft.com/office/drawing/2014/main" id="{CB4E9811-44D7-492A-B627-AE1AF46A0339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93" name="Conector reto 592">
              <a:extLst>
                <a:ext uri="{FF2B5EF4-FFF2-40B4-BE49-F238E27FC236}">
                  <a16:creationId xmlns:a16="http://schemas.microsoft.com/office/drawing/2014/main" id="{3E18882A-FAE9-4F59-9619-4D65627B67EA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594" name="Elipse 593">
              <a:extLst>
                <a:ext uri="{FF2B5EF4-FFF2-40B4-BE49-F238E27FC236}">
                  <a16:creationId xmlns:a16="http://schemas.microsoft.com/office/drawing/2014/main" id="{BFA7FDF4-CDDD-46DF-B525-6E949A8CD62B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595" name="Elipse 594">
              <a:extLst>
                <a:ext uri="{FF2B5EF4-FFF2-40B4-BE49-F238E27FC236}">
                  <a16:creationId xmlns:a16="http://schemas.microsoft.com/office/drawing/2014/main" id="{D3B4C912-59B5-48E7-8E40-D20FD47FF582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596" name="Triângulo isósceles 595">
              <a:extLst>
                <a:ext uri="{FF2B5EF4-FFF2-40B4-BE49-F238E27FC236}">
                  <a16:creationId xmlns:a16="http://schemas.microsoft.com/office/drawing/2014/main" id="{7BB79A5A-BB0F-4CCC-A02A-5A68F6C749A6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597" name="Conector reto 596">
              <a:extLst>
                <a:ext uri="{FF2B5EF4-FFF2-40B4-BE49-F238E27FC236}">
                  <a16:creationId xmlns:a16="http://schemas.microsoft.com/office/drawing/2014/main" id="{2CA1BDC0-7D7F-4A5C-881A-F9C022CDEFB3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98" name="Conector reto 597">
              <a:extLst>
                <a:ext uri="{FF2B5EF4-FFF2-40B4-BE49-F238E27FC236}">
                  <a16:creationId xmlns:a16="http://schemas.microsoft.com/office/drawing/2014/main" id="{EF5B45D7-6738-4AA1-8DCE-FF0AB813E2FB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599" name="Conector reto 598">
              <a:extLst>
                <a:ext uri="{FF2B5EF4-FFF2-40B4-BE49-F238E27FC236}">
                  <a16:creationId xmlns:a16="http://schemas.microsoft.com/office/drawing/2014/main" id="{1DF7E5C7-0ED0-4F83-85F0-804AB0D813B6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600" name="Conector reto 599">
              <a:extLst>
                <a:ext uri="{FF2B5EF4-FFF2-40B4-BE49-F238E27FC236}">
                  <a16:creationId xmlns:a16="http://schemas.microsoft.com/office/drawing/2014/main" id="{B46A3B94-1524-46C9-BB5A-BC882D964F8F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 editAs="oneCell">
    <xdr:from>
      <xdr:col>1</xdr:col>
      <xdr:colOff>121228</xdr:colOff>
      <xdr:row>1</xdr:row>
      <xdr:rowOff>69272</xdr:rowOff>
    </xdr:from>
    <xdr:to>
      <xdr:col>3</xdr:col>
      <xdr:colOff>363683</xdr:colOff>
      <xdr:row>5</xdr:row>
      <xdr:rowOff>86591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29CDE9D-9122-4426-B998-B666F509A7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13" t="18240" r="12819" b="19945"/>
        <a:stretch/>
      </xdr:blipFill>
      <xdr:spPr>
        <a:xfrm>
          <a:off x="311728" y="242454"/>
          <a:ext cx="4156364" cy="1056410"/>
        </a:xfrm>
        <a:prstGeom prst="rect">
          <a:avLst/>
        </a:prstGeom>
      </xdr:spPr>
    </xdr:pic>
    <xdr:clientData/>
  </xdr:twoCellAnchor>
  <xdr:twoCellAnchor>
    <xdr:from>
      <xdr:col>15</xdr:col>
      <xdr:colOff>563700</xdr:colOff>
      <xdr:row>10</xdr:row>
      <xdr:rowOff>33598</xdr:rowOff>
    </xdr:from>
    <xdr:to>
      <xdr:col>18</xdr:col>
      <xdr:colOff>448238</xdr:colOff>
      <xdr:row>20</xdr:row>
      <xdr:rowOff>160885</xdr:rowOff>
    </xdr:to>
    <xdr:grpSp>
      <xdr:nvGrpSpPr>
        <xdr:cNvPr id="198" name="Agrupar 197">
          <a:extLst>
            <a:ext uri="{FF2B5EF4-FFF2-40B4-BE49-F238E27FC236}">
              <a16:creationId xmlns:a16="http://schemas.microsoft.com/office/drawing/2014/main" id="{A5A918AE-98D1-4B43-933E-27603256EC97}"/>
            </a:ext>
          </a:extLst>
        </xdr:cNvPr>
        <xdr:cNvGrpSpPr/>
      </xdr:nvGrpSpPr>
      <xdr:grpSpPr>
        <a:xfrm>
          <a:off x="16106259" y="2319598"/>
          <a:ext cx="2742038" cy="2200375"/>
          <a:chOff x="2858367" y="2487126"/>
          <a:chExt cx="2987841" cy="2566820"/>
        </a:xfrm>
      </xdr:grpSpPr>
      <xdr:cxnSp macro="">
        <xdr:nvCxnSpPr>
          <xdr:cNvPr id="199" name="Conector reto 198">
            <a:extLst>
              <a:ext uri="{FF2B5EF4-FFF2-40B4-BE49-F238E27FC236}">
                <a16:creationId xmlns:a16="http://schemas.microsoft.com/office/drawing/2014/main" id="{1A70AC7E-6837-4861-B9F5-13BAFD4E637A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200" name="Triângulo isósceles 199">
            <a:extLst>
              <a:ext uri="{FF2B5EF4-FFF2-40B4-BE49-F238E27FC236}">
                <a16:creationId xmlns:a16="http://schemas.microsoft.com/office/drawing/2014/main" id="{5734ACAF-1C01-4E95-A6D5-15A8549FD8E6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201" name="Conector reto 200">
            <a:extLst>
              <a:ext uri="{FF2B5EF4-FFF2-40B4-BE49-F238E27FC236}">
                <a16:creationId xmlns:a16="http://schemas.microsoft.com/office/drawing/2014/main" id="{4AC5EB73-D46C-4D1C-B862-528E49B8D0D9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202" name="Conector reto 201">
            <a:extLst>
              <a:ext uri="{FF2B5EF4-FFF2-40B4-BE49-F238E27FC236}">
                <a16:creationId xmlns:a16="http://schemas.microsoft.com/office/drawing/2014/main" id="{E640A06D-83A9-4D68-951F-33A8E2167DAF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203" name="Agrupar 202">
            <a:extLst>
              <a:ext uri="{FF2B5EF4-FFF2-40B4-BE49-F238E27FC236}">
                <a16:creationId xmlns:a16="http://schemas.microsoft.com/office/drawing/2014/main" id="{45C615D0-048C-4EC8-A29F-7ECCEA297D38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204" name="Conector reto 203">
              <a:extLst>
                <a:ext uri="{FF2B5EF4-FFF2-40B4-BE49-F238E27FC236}">
                  <a16:creationId xmlns:a16="http://schemas.microsoft.com/office/drawing/2014/main" id="{E794F016-90BE-4CF6-BBD7-FADAFBC3CA4B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05" name="Conector reto 204">
              <a:extLst>
                <a:ext uri="{FF2B5EF4-FFF2-40B4-BE49-F238E27FC236}">
                  <a16:creationId xmlns:a16="http://schemas.microsoft.com/office/drawing/2014/main" id="{44152904-EFA6-412D-A73C-5DA6ACFF5808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206" name="Elipse 205">
              <a:extLst>
                <a:ext uri="{FF2B5EF4-FFF2-40B4-BE49-F238E27FC236}">
                  <a16:creationId xmlns:a16="http://schemas.microsoft.com/office/drawing/2014/main" id="{8C487D70-6B2E-4703-AF01-A26CF6A797C2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07" name="Elipse 206">
              <a:extLst>
                <a:ext uri="{FF2B5EF4-FFF2-40B4-BE49-F238E27FC236}">
                  <a16:creationId xmlns:a16="http://schemas.microsoft.com/office/drawing/2014/main" id="{60A01EEA-D139-41B1-992C-956B64644D75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08" name="Triângulo isósceles 207">
              <a:extLst>
                <a:ext uri="{FF2B5EF4-FFF2-40B4-BE49-F238E27FC236}">
                  <a16:creationId xmlns:a16="http://schemas.microsoft.com/office/drawing/2014/main" id="{0FF84A10-48D6-428C-8A79-08DC5D442789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209" name="Conector reto 208">
              <a:extLst>
                <a:ext uri="{FF2B5EF4-FFF2-40B4-BE49-F238E27FC236}">
                  <a16:creationId xmlns:a16="http://schemas.microsoft.com/office/drawing/2014/main" id="{C1CE174F-6626-4115-91F9-86ABED512686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10" name="Conector reto 209">
              <a:extLst>
                <a:ext uri="{FF2B5EF4-FFF2-40B4-BE49-F238E27FC236}">
                  <a16:creationId xmlns:a16="http://schemas.microsoft.com/office/drawing/2014/main" id="{1419E101-7A07-4393-B6AC-E4E11DA54FB5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11" name="Conector reto 210">
              <a:extLst>
                <a:ext uri="{FF2B5EF4-FFF2-40B4-BE49-F238E27FC236}">
                  <a16:creationId xmlns:a16="http://schemas.microsoft.com/office/drawing/2014/main" id="{8A97F440-E4AC-4FB2-9FFA-C9BE46593884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12" name="Conector reto 211">
              <a:extLst>
                <a:ext uri="{FF2B5EF4-FFF2-40B4-BE49-F238E27FC236}">
                  <a16:creationId xmlns:a16="http://schemas.microsoft.com/office/drawing/2014/main" id="{748672F6-BA06-4867-BA34-533F7C73A644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17</xdr:col>
      <xdr:colOff>581425</xdr:colOff>
      <xdr:row>10</xdr:row>
      <xdr:rowOff>54749</xdr:rowOff>
    </xdr:from>
    <xdr:to>
      <xdr:col>20</xdr:col>
      <xdr:colOff>465963</xdr:colOff>
      <xdr:row>20</xdr:row>
      <xdr:rowOff>182036</xdr:rowOff>
    </xdr:to>
    <xdr:grpSp>
      <xdr:nvGrpSpPr>
        <xdr:cNvPr id="213" name="Agrupar 212">
          <a:extLst>
            <a:ext uri="{FF2B5EF4-FFF2-40B4-BE49-F238E27FC236}">
              <a16:creationId xmlns:a16="http://schemas.microsoft.com/office/drawing/2014/main" id="{9A564A5D-D81B-45AE-B60E-1A9BBCF31FF9}"/>
            </a:ext>
          </a:extLst>
        </xdr:cNvPr>
        <xdr:cNvGrpSpPr/>
      </xdr:nvGrpSpPr>
      <xdr:grpSpPr>
        <a:xfrm>
          <a:off x="18028984" y="2340749"/>
          <a:ext cx="2742038" cy="2200375"/>
          <a:chOff x="2858367" y="2487126"/>
          <a:chExt cx="2987841" cy="2566820"/>
        </a:xfrm>
      </xdr:grpSpPr>
      <xdr:cxnSp macro="">
        <xdr:nvCxnSpPr>
          <xdr:cNvPr id="214" name="Conector reto 213">
            <a:extLst>
              <a:ext uri="{FF2B5EF4-FFF2-40B4-BE49-F238E27FC236}">
                <a16:creationId xmlns:a16="http://schemas.microsoft.com/office/drawing/2014/main" id="{6EF8D0BE-01F6-4224-B561-18BB6F7C2311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215" name="Triângulo isósceles 214">
            <a:extLst>
              <a:ext uri="{FF2B5EF4-FFF2-40B4-BE49-F238E27FC236}">
                <a16:creationId xmlns:a16="http://schemas.microsoft.com/office/drawing/2014/main" id="{CC98E3B8-B328-4AC9-83A4-3A020AD6B973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216" name="Conector reto 215">
            <a:extLst>
              <a:ext uri="{FF2B5EF4-FFF2-40B4-BE49-F238E27FC236}">
                <a16:creationId xmlns:a16="http://schemas.microsoft.com/office/drawing/2014/main" id="{BA9CD0CA-9627-4B19-B96A-354E53061B53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217" name="Conector reto 216">
            <a:extLst>
              <a:ext uri="{FF2B5EF4-FFF2-40B4-BE49-F238E27FC236}">
                <a16:creationId xmlns:a16="http://schemas.microsoft.com/office/drawing/2014/main" id="{5D273F27-4F6C-42AB-9278-5B6AE687B6CD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218" name="Agrupar 217">
            <a:extLst>
              <a:ext uri="{FF2B5EF4-FFF2-40B4-BE49-F238E27FC236}">
                <a16:creationId xmlns:a16="http://schemas.microsoft.com/office/drawing/2014/main" id="{C8DEB257-BE67-4FD0-9344-DA2E79C1EC29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219" name="Conector reto 218">
              <a:extLst>
                <a:ext uri="{FF2B5EF4-FFF2-40B4-BE49-F238E27FC236}">
                  <a16:creationId xmlns:a16="http://schemas.microsoft.com/office/drawing/2014/main" id="{B04D6507-DAB0-4A28-9BC9-5D3E6CDC1A13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20" name="Conector reto 219">
              <a:extLst>
                <a:ext uri="{FF2B5EF4-FFF2-40B4-BE49-F238E27FC236}">
                  <a16:creationId xmlns:a16="http://schemas.microsoft.com/office/drawing/2014/main" id="{1F297F66-2AA7-49EE-8080-CC9EF5B021A4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221" name="Elipse 220">
              <a:extLst>
                <a:ext uri="{FF2B5EF4-FFF2-40B4-BE49-F238E27FC236}">
                  <a16:creationId xmlns:a16="http://schemas.microsoft.com/office/drawing/2014/main" id="{41000469-98C8-49F1-9B83-800E930960C9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22" name="Elipse 221">
              <a:extLst>
                <a:ext uri="{FF2B5EF4-FFF2-40B4-BE49-F238E27FC236}">
                  <a16:creationId xmlns:a16="http://schemas.microsoft.com/office/drawing/2014/main" id="{F74ACE85-A6A3-4DE4-9149-8C8F4E10F9C4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23" name="Triângulo isósceles 222">
              <a:extLst>
                <a:ext uri="{FF2B5EF4-FFF2-40B4-BE49-F238E27FC236}">
                  <a16:creationId xmlns:a16="http://schemas.microsoft.com/office/drawing/2014/main" id="{813F042E-ABFD-4FD0-B554-3586677A2273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224" name="Conector reto 223">
              <a:extLst>
                <a:ext uri="{FF2B5EF4-FFF2-40B4-BE49-F238E27FC236}">
                  <a16:creationId xmlns:a16="http://schemas.microsoft.com/office/drawing/2014/main" id="{A555C749-0013-4D8E-933A-B926222E83BC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25" name="Conector reto 224">
              <a:extLst>
                <a:ext uri="{FF2B5EF4-FFF2-40B4-BE49-F238E27FC236}">
                  <a16:creationId xmlns:a16="http://schemas.microsoft.com/office/drawing/2014/main" id="{8EBE578A-CB39-441D-855B-11163B3FC4B6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26" name="Conector reto 225">
              <a:extLst>
                <a:ext uri="{FF2B5EF4-FFF2-40B4-BE49-F238E27FC236}">
                  <a16:creationId xmlns:a16="http://schemas.microsoft.com/office/drawing/2014/main" id="{784545EB-4E40-41A8-847D-E223C797A57A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27" name="Conector reto 226">
              <a:extLst>
                <a:ext uri="{FF2B5EF4-FFF2-40B4-BE49-F238E27FC236}">
                  <a16:creationId xmlns:a16="http://schemas.microsoft.com/office/drawing/2014/main" id="{93A77784-419D-43A4-BE20-E5C2655E5E74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19</xdr:col>
      <xdr:colOff>570219</xdr:colOff>
      <xdr:row>10</xdr:row>
      <xdr:rowOff>32337</xdr:rowOff>
    </xdr:from>
    <xdr:to>
      <xdr:col>22</xdr:col>
      <xdr:colOff>454757</xdr:colOff>
      <xdr:row>20</xdr:row>
      <xdr:rowOff>159624</xdr:rowOff>
    </xdr:to>
    <xdr:grpSp>
      <xdr:nvGrpSpPr>
        <xdr:cNvPr id="228" name="Agrupar 227">
          <a:extLst>
            <a:ext uri="{FF2B5EF4-FFF2-40B4-BE49-F238E27FC236}">
              <a16:creationId xmlns:a16="http://schemas.microsoft.com/office/drawing/2014/main" id="{6D9D0459-0227-4653-A634-8FF974949591}"/>
            </a:ext>
          </a:extLst>
        </xdr:cNvPr>
        <xdr:cNvGrpSpPr/>
      </xdr:nvGrpSpPr>
      <xdr:grpSpPr>
        <a:xfrm>
          <a:off x="19922778" y="2318337"/>
          <a:ext cx="2742038" cy="2200375"/>
          <a:chOff x="2858367" y="2487126"/>
          <a:chExt cx="2987841" cy="2566820"/>
        </a:xfrm>
      </xdr:grpSpPr>
      <xdr:cxnSp macro="">
        <xdr:nvCxnSpPr>
          <xdr:cNvPr id="229" name="Conector reto 228">
            <a:extLst>
              <a:ext uri="{FF2B5EF4-FFF2-40B4-BE49-F238E27FC236}">
                <a16:creationId xmlns:a16="http://schemas.microsoft.com/office/drawing/2014/main" id="{989AC054-A9FF-4843-A145-452EC87E541D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230" name="Triângulo isósceles 229">
            <a:extLst>
              <a:ext uri="{FF2B5EF4-FFF2-40B4-BE49-F238E27FC236}">
                <a16:creationId xmlns:a16="http://schemas.microsoft.com/office/drawing/2014/main" id="{75B2DBB2-E6E4-41F6-B09A-F703565648FE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231" name="Conector reto 230">
            <a:extLst>
              <a:ext uri="{FF2B5EF4-FFF2-40B4-BE49-F238E27FC236}">
                <a16:creationId xmlns:a16="http://schemas.microsoft.com/office/drawing/2014/main" id="{61F614B8-2C1E-4D64-93B1-46F13E5330A0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232" name="Conector reto 231">
            <a:extLst>
              <a:ext uri="{FF2B5EF4-FFF2-40B4-BE49-F238E27FC236}">
                <a16:creationId xmlns:a16="http://schemas.microsoft.com/office/drawing/2014/main" id="{5E219C3A-FF51-4193-A0DB-348341F4B312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234" name="Agrupar 233">
            <a:extLst>
              <a:ext uri="{FF2B5EF4-FFF2-40B4-BE49-F238E27FC236}">
                <a16:creationId xmlns:a16="http://schemas.microsoft.com/office/drawing/2014/main" id="{3B802880-52F9-4BA6-ADEC-53B3BBD588A6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235" name="Conector reto 234">
              <a:extLst>
                <a:ext uri="{FF2B5EF4-FFF2-40B4-BE49-F238E27FC236}">
                  <a16:creationId xmlns:a16="http://schemas.microsoft.com/office/drawing/2014/main" id="{EC504AD1-9C0C-4A59-A354-C2B4EC5C4C4F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36" name="Conector reto 235">
              <a:extLst>
                <a:ext uri="{FF2B5EF4-FFF2-40B4-BE49-F238E27FC236}">
                  <a16:creationId xmlns:a16="http://schemas.microsoft.com/office/drawing/2014/main" id="{0988F530-15D7-42E2-AF72-34EE7CB4EEC0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237" name="Elipse 236">
              <a:extLst>
                <a:ext uri="{FF2B5EF4-FFF2-40B4-BE49-F238E27FC236}">
                  <a16:creationId xmlns:a16="http://schemas.microsoft.com/office/drawing/2014/main" id="{8405B3DD-7EEA-4805-9BCC-CAD2278CA315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38" name="Elipse 237">
              <a:extLst>
                <a:ext uri="{FF2B5EF4-FFF2-40B4-BE49-F238E27FC236}">
                  <a16:creationId xmlns:a16="http://schemas.microsoft.com/office/drawing/2014/main" id="{375F9F06-51B1-44B6-88E4-AF84147643E9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39" name="Triângulo isósceles 238">
              <a:extLst>
                <a:ext uri="{FF2B5EF4-FFF2-40B4-BE49-F238E27FC236}">
                  <a16:creationId xmlns:a16="http://schemas.microsoft.com/office/drawing/2014/main" id="{3B481266-2778-4C3A-9ED2-77B8934DC32A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240" name="Conector reto 239">
              <a:extLst>
                <a:ext uri="{FF2B5EF4-FFF2-40B4-BE49-F238E27FC236}">
                  <a16:creationId xmlns:a16="http://schemas.microsoft.com/office/drawing/2014/main" id="{F650BA64-9B1F-48CC-AD57-1E51A6B24A4C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41" name="Conector reto 240">
              <a:extLst>
                <a:ext uri="{FF2B5EF4-FFF2-40B4-BE49-F238E27FC236}">
                  <a16:creationId xmlns:a16="http://schemas.microsoft.com/office/drawing/2014/main" id="{3DD7FDB2-D689-48DB-B317-89A105F70053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42" name="Conector reto 241">
              <a:extLst>
                <a:ext uri="{FF2B5EF4-FFF2-40B4-BE49-F238E27FC236}">
                  <a16:creationId xmlns:a16="http://schemas.microsoft.com/office/drawing/2014/main" id="{1802E445-9F59-46C3-9559-75ECC513FA8C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43" name="Conector reto 242">
              <a:extLst>
                <a:ext uri="{FF2B5EF4-FFF2-40B4-BE49-F238E27FC236}">
                  <a16:creationId xmlns:a16="http://schemas.microsoft.com/office/drawing/2014/main" id="{ABE65C7C-AF7C-4B5A-AE8E-E168FFB5B90F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21</xdr:col>
      <xdr:colOff>610561</xdr:colOff>
      <xdr:row>10</xdr:row>
      <xdr:rowOff>50266</xdr:rowOff>
    </xdr:from>
    <xdr:to>
      <xdr:col>24</xdr:col>
      <xdr:colOff>450276</xdr:colOff>
      <xdr:row>20</xdr:row>
      <xdr:rowOff>177553</xdr:rowOff>
    </xdr:to>
    <xdr:grpSp>
      <xdr:nvGrpSpPr>
        <xdr:cNvPr id="244" name="Agrupar 243">
          <a:extLst>
            <a:ext uri="{FF2B5EF4-FFF2-40B4-BE49-F238E27FC236}">
              <a16:creationId xmlns:a16="http://schemas.microsoft.com/office/drawing/2014/main" id="{5B53BE1E-A6BC-454D-8B1A-E8FBA3386751}"/>
            </a:ext>
          </a:extLst>
        </xdr:cNvPr>
        <xdr:cNvGrpSpPr/>
      </xdr:nvGrpSpPr>
      <xdr:grpSpPr>
        <a:xfrm>
          <a:off x="21868120" y="2336266"/>
          <a:ext cx="2697215" cy="2200375"/>
          <a:chOff x="2858367" y="2487126"/>
          <a:chExt cx="2987841" cy="2566820"/>
        </a:xfrm>
      </xdr:grpSpPr>
      <xdr:cxnSp macro="">
        <xdr:nvCxnSpPr>
          <xdr:cNvPr id="245" name="Conector reto 244">
            <a:extLst>
              <a:ext uri="{FF2B5EF4-FFF2-40B4-BE49-F238E27FC236}">
                <a16:creationId xmlns:a16="http://schemas.microsoft.com/office/drawing/2014/main" id="{EA7E9B31-7F8F-4A8D-8079-1004A99460AF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246" name="Triângulo isósceles 245">
            <a:extLst>
              <a:ext uri="{FF2B5EF4-FFF2-40B4-BE49-F238E27FC236}">
                <a16:creationId xmlns:a16="http://schemas.microsoft.com/office/drawing/2014/main" id="{6069577F-E074-4AB2-91F0-36E9C5869C34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247" name="Conector reto 246">
            <a:extLst>
              <a:ext uri="{FF2B5EF4-FFF2-40B4-BE49-F238E27FC236}">
                <a16:creationId xmlns:a16="http://schemas.microsoft.com/office/drawing/2014/main" id="{A555A65C-9CD3-4124-8330-17B4EA87FCB9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248" name="Conector reto 247">
            <a:extLst>
              <a:ext uri="{FF2B5EF4-FFF2-40B4-BE49-F238E27FC236}">
                <a16:creationId xmlns:a16="http://schemas.microsoft.com/office/drawing/2014/main" id="{04F93E18-BDB7-4F1D-AC5C-BFD0803B973C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249" name="Agrupar 248">
            <a:extLst>
              <a:ext uri="{FF2B5EF4-FFF2-40B4-BE49-F238E27FC236}">
                <a16:creationId xmlns:a16="http://schemas.microsoft.com/office/drawing/2014/main" id="{7EB35911-04AF-45BA-994F-E73086968F8A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250" name="Conector reto 249">
              <a:extLst>
                <a:ext uri="{FF2B5EF4-FFF2-40B4-BE49-F238E27FC236}">
                  <a16:creationId xmlns:a16="http://schemas.microsoft.com/office/drawing/2014/main" id="{62D59C58-4C5E-4FC9-BBC7-3D2EB3A3E3EE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51" name="Conector reto 250">
              <a:extLst>
                <a:ext uri="{FF2B5EF4-FFF2-40B4-BE49-F238E27FC236}">
                  <a16:creationId xmlns:a16="http://schemas.microsoft.com/office/drawing/2014/main" id="{4D5DB1CE-22E6-45D0-9E51-7B8F962CB044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252" name="Elipse 251">
              <a:extLst>
                <a:ext uri="{FF2B5EF4-FFF2-40B4-BE49-F238E27FC236}">
                  <a16:creationId xmlns:a16="http://schemas.microsoft.com/office/drawing/2014/main" id="{A13BBA52-7ACA-431E-B50D-3B21D277CDD2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53" name="Elipse 252">
              <a:extLst>
                <a:ext uri="{FF2B5EF4-FFF2-40B4-BE49-F238E27FC236}">
                  <a16:creationId xmlns:a16="http://schemas.microsoft.com/office/drawing/2014/main" id="{9D082052-FA3C-4C82-8D76-2F9BB7815325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54" name="Triângulo isósceles 253">
              <a:extLst>
                <a:ext uri="{FF2B5EF4-FFF2-40B4-BE49-F238E27FC236}">
                  <a16:creationId xmlns:a16="http://schemas.microsoft.com/office/drawing/2014/main" id="{6B27F815-A327-4168-B222-487BA55392A2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255" name="Conector reto 254">
              <a:extLst>
                <a:ext uri="{FF2B5EF4-FFF2-40B4-BE49-F238E27FC236}">
                  <a16:creationId xmlns:a16="http://schemas.microsoft.com/office/drawing/2014/main" id="{FFFC3433-2FD2-488E-9A4E-FBC4471760C5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56" name="Conector reto 255">
              <a:extLst>
                <a:ext uri="{FF2B5EF4-FFF2-40B4-BE49-F238E27FC236}">
                  <a16:creationId xmlns:a16="http://schemas.microsoft.com/office/drawing/2014/main" id="{07296FAF-6121-4590-946E-597C87E2618F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57" name="Conector reto 256">
              <a:extLst>
                <a:ext uri="{FF2B5EF4-FFF2-40B4-BE49-F238E27FC236}">
                  <a16:creationId xmlns:a16="http://schemas.microsoft.com/office/drawing/2014/main" id="{F3238552-1F36-4055-B7C2-8DBE8E619CD0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58" name="Conector reto 257">
              <a:extLst>
                <a:ext uri="{FF2B5EF4-FFF2-40B4-BE49-F238E27FC236}">
                  <a16:creationId xmlns:a16="http://schemas.microsoft.com/office/drawing/2014/main" id="{446E92C7-83DB-4DE3-8082-1D0D0250AA63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23</xdr:col>
      <xdr:colOff>530679</xdr:colOff>
      <xdr:row>10</xdr:row>
      <xdr:rowOff>69297</xdr:rowOff>
    </xdr:from>
    <xdr:to>
      <xdr:col>26</xdr:col>
      <xdr:colOff>415217</xdr:colOff>
      <xdr:row>20</xdr:row>
      <xdr:rowOff>196584</xdr:rowOff>
    </xdr:to>
    <xdr:grpSp>
      <xdr:nvGrpSpPr>
        <xdr:cNvPr id="259" name="Agrupar 258">
          <a:extLst>
            <a:ext uri="{FF2B5EF4-FFF2-40B4-BE49-F238E27FC236}">
              <a16:creationId xmlns:a16="http://schemas.microsoft.com/office/drawing/2014/main" id="{6A0D485B-9A4D-4CE3-9C32-75DC87322678}"/>
            </a:ext>
          </a:extLst>
        </xdr:cNvPr>
        <xdr:cNvGrpSpPr/>
      </xdr:nvGrpSpPr>
      <xdr:grpSpPr>
        <a:xfrm>
          <a:off x="23693238" y="2355297"/>
          <a:ext cx="2742038" cy="2200375"/>
          <a:chOff x="2858367" y="2487126"/>
          <a:chExt cx="2987841" cy="2566820"/>
        </a:xfrm>
      </xdr:grpSpPr>
      <xdr:cxnSp macro="">
        <xdr:nvCxnSpPr>
          <xdr:cNvPr id="260" name="Conector reto 259">
            <a:extLst>
              <a:ext uri="{FF2B5EF4-FFF2-40B4-BE49-F238E27FC236}">
                <a16:creationId xmlns:a16="http://schemas.microsoft.com/office/drawing/2014/main" id="{7B545E31-BED0-407F-BDE5-C2FF76F6D160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261" name="Triângulo isósceles 260">
            <a:extLst>
              <a:ext uri="{FF2B5EF4-FFF2-40B4-BE49-F238E27FC236}">
                <a16:creationId xmlns:a16="http://schemas.microsoft.com/office/drawing/2014/main" id="{32732BC3-2F0D-4299-9876-E96D7793D16D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262" name="Conector reto 261">
            <a:extLst>
              <a:ext uri="{FF2B5EF4-FFF2-40B4-BE49-F238E27FC236}">
                <a16:creationId xmlns:a16="http://schemas.microsoft.com/office/drawing/2014/main" id="{E5187565-F9ED-4EE1-9BFE-4B33E4A0A11A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263" name="Conector reto 262">
            <a:extLst>
              <a:ext uri="{FF2B5EF4-FFF2-40B4-BE49-F238E27FC236}">
                <a16:creationId xmlns:a16="http://schemas.microsoft.com/office/drawing/2014/main" id="{ECA0D66B-5291-4BD7-B4F7-73FCAE1E1938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264" name="Agrupar 263">
            <a:extLst>
              <a:ext uri="{FF2B5EF4-FFF2-40B4-BE49-F238E27FC236}">
                <a16:creationId xmlns:a16="http://schemas.microsoft.com/office/drawing/2014/main" id="{75E432E4-48EF-4440-AE60-8D66F764AB27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265" name="Conector reto 264">
              <a:extLst>
                <a:ext uri="{FF2B5EF4-FFF2-40B4-BE49-F238E27FC236}">
                  <a16:creationId xmlns:a16="http://schemas.microsoft.com/office/drawing/2014/main" id="{1B2B719D-E046-4B58-89F1-6735DB11413B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66" name="Conector reto 265">
              <a:extLst>
                <a:ext uri="{FF2B5EF4-FFF2-40B4-BE49-F238E27FC236}">
                  <a16:creationId xmlns:a16="http://schemas.microsoft.com/office/drawing/2014/main" id="{76AE72B9-AFF3-43B5-AD62-1D2D62DBE328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267" name="Elipse 266">
              <a:extLst>
                <a:ext uri="{FF2B5EF4-FFF2-40B4-BE49-F238E27FC236}">
                  <a16:creationId xmlns:a16="http://schemas.microsoft.com/office/drawing/2014/main" id="{E3299BDA-DD80-42C1-B0EB-283B3698260C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68" name="Elipse 267">
              <a:extLst>
                <a:ext uri="{FF2B5EF4-FFF2-40B4-BE49-F238E27FC236}">
                  <a16:creationId xmlns:a16="http://schemas.microsoft.com/office/drawing/2014/main" id="{4F8F6CD9-3396-484E-9DAD-4CD265414866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69" name="Triângulo isósceles 268">
              <a:extLst>
                <a:ext uri="{FF2B5EF4-FFF2-40B4-BE49-F238E27FC236}">
                  <a16:creationId xmlns:a16="http://schemas.microsoft.com/office/drawing/2014/main" id="{401BFE2B-195D-4E05-B614-FFCEE620CC65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270" name="Conector reto 269">
              <a:extLst>
                <a:ext uri="{FF2B5EF4-FFF2-40B4-BE49-F238E27FC236}">
                  <a16:creationId xmlns:a16="http://schemas.microsoft.com/office/drawing/2014/main" id="{A43F9F2E-CE81-4E3C-97E5-F485C0779B69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71" name="Conector reto 270">
              <a:extLst>
                <a:ext uri="{FF2B5EF4-FFF2-40B4-BE49-F238E27FC236}">
                  <a16:creationId xmlns:a16="http://schemas.microsoft.com/office/drawing/2014/main" id="{CBC51EE2-A48A-4211-942F-473D2EC6A23C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72" name="Conector reto 271">
              <a:extLst>
                <a:ext uri="{FF2B5EF4-FFF2-40B4-BE49-F238E27FC236}">
                  <a16:creationId xmlns:a16="http://schemas.microsoft.com/office/drawing/2014/main" id="{E97E8A39-3686-4BE8-A14A-03373A38EC99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73" name="Conector reto 272">
              <a:extLst>
                <a:ext uri="{FF2B5EF4-FFF2-40B4-BE49-F238E27FC236}">
                  <a16:creationId xmlns:a16="http://schemas.microsoft.com/office/drawing/2014/main" id="{041F001B-F400-4F9B-8D44-2D125FF3A931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25</xdr:col>
      <xdr:colOff>548404</xdr:colOff>
      <xdr:row>10</xdr:row>
      <xdr:rowOff>90448</xdr:rowOff>
    </xdr:from>
    <xdr:to>
      <xdr:col>28</xdr:col>
      <xdr:colOff>432942</xdr:colOff>
      <xdr:row>20</xdr:row>
      <xdr:rowOff>217735</xdr:rowOff>
    </xdr:to>
    <xdr:grpSp>
      <xdr:nvGrpSpPr>
        <xdr:cNvPr id="274" name="Agrupar 273">
          <a:extLst>
            <a:ext uri="{FF2B5EF4-FFF2-40B4-BE49-F238E27FC236}">
              <a16:creationId xmlns:a16="http://schemas.microsoft.com/office/drawing/2014/main" id="{CAC0FF41-9A19-4CB9-A36B-2F7E1C5C5640}"/>
            </a:ext>
          </a:extLst>
        </xdr:cNvPr>
        <xdr:cNvGrpSpPr/>
      </xdr:nvGrpSpPr>
      <xdr:grpSpPr>
        <a:xfrm>
          <a:off x="25615963" y="2376448"/>
          <a:ext cx="2742038" cy="2200375"/>
          <a:chOff x="2858367" y="2487126"/>
          <a:chExt cx="2987841" cy="2566820"/>
        </a:xfrm>
      </xdr:grpSpPr>
      <xdr:cxnSp macro="">
        <xdr:nvCxnSpPr>
          <xdr:cNvPr id="275" name="Conector reto 274">
            <a:extLst>
              <a:ext uri="{FF2B5EF4-FFF2-40B4-BE49-F238E27FC236}">
                <a16:creationId xmlns:a16="http://schemas.microsoft.com/office/drawing/2014/main" id="{484BEE7E-A6CE-42C3-B751-9B554C67578C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276" name="Triângulo isósceles 275">
            <a:extLst>
              <a:ext uri="{FF2B5EF4-FFF2-40B4-BE49-F238E27FC236}">
                <a16:creationId xmlns:a16="http://schemas.microsoft.com/office/drawing/2014/main" id="{543C51E8-DB28-4826-A09E-597ECAAC4BCB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277" name="Conector reto 276">
            <a:extLst>
              <a:ext uri="{FF2B5EF4-FFF2-40B4-BE49-F238E27FC236}">
                <a16:creationId xmlns:a16="http://schemas.microsoft.com/office/drawing/2014/main" id="{4E437675-1E06-4DE2-A70A-9641877BC734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278" name="Conector reto 277">
            <a:extLst>
              <a:ext uri="{FF2B5EF4-FFF2-40B4-BE49-F238E27FC236}">
                <a16:creationId xmlns:a16="http://schemas.microsoft.com/office/drawing/2014/main" id="{9CF1872D-030A-4318-8518-8486B24BA827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279" name="Agrupar 278">
            <a:extLst>
              <a:ext uri="{FF2B5EF4-FFF2-40B4-BE49-F238E27FC236}">
                <a16:creationId xmlns:a16="http://schemas.microsoft.com/office/drawing/2014/main" id="{62BE8EC8-05D5-4698-A2B6-03133605F1BB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280" name="Conector reto 279">
              <a:extLst>
                <a:ext uri="{FF2B5EF4-FFF2-40B4-BE49-F238E27FC236}">
                  <a16:creationId xmlns:a16="http://schemas.microsoft.com/office/drawing/2014/main" id="{5A146C63-909C-48A4-9B83-A8A4F353166F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81" name="Conector reto 280">
              <a:extLst>
                <a:ext uri="{FF2B5EF4-FFF2-40B4-BE49-F238E27FC236}">
                  <a16:creationId xmlns:a16="http://schemas.microsoft.com/office/drawing/2014/main" id="{D3E107B3-1677-42E2-972C-7F0272B791E1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282" name="Elipse 281">
              <a:extLst>
                <a:ext uri="{FF2B5EF4-FFF2-40B4-BE49-F238E27FC236}">
                  <a16:creationId xmlns:a16="http://schemas.microsoft.com/office/drawing/2014/main" id="{A02F6F01-87F8-4CDC-B46E-05249549E53A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83" name="Elipse 282">
              <a:extLst>
                <a:ext uri="{FF2B5EF4-FFF2-40B4-BE49-F238E27FC236}">
                  <a16:creationId xmlns:a16="http://schemas.microsoft.com/office/drawing/2014/main" id="{04C9386D-0EE4-4321-8C35-5818E04046CC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84" name="Triângulo isósceles 283">
              <a:extLst>
                <a:ext uri="{FF2B5EF4-FFF2-40B4-BE49-F238E27FC236}">
                  <a16:creationId xmlns:a16="http://schemas.microsoft.com/office/drawing/2014/main" id="{BC9A5FAD-10BF-4326-8BD8-33AEEE852E40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285" name="Conector reto 284">
              <a:extLst>
                <a:ext uri="{FF2B5EF4-FFF2-40B4-BE49-F238E27FC236}">
                  <a16:creationId xmlns:a16="http://schemas.microsoft.com/office/drawing/2014/main" id="{15C1DB1E-BEF9-4716-AA3F-AC3D074D021C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86" name="Conector reto 285">
              <a:extLst>
                <a:ext uri="{FF2B5EF4-FFF2-40B4-BE49-F238E27FC236}">
                  <a16:creationId xmlns:a16="http://schemas.microsoft.com/office/drawing/2014/main" id="{7F52F1FA-4A37-4ED1-ADC0-66E9E5F1D154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87" name="Conector reto 286">
              <a:extLst>
                <a:ext uri="{FF2B5EF4-FFF2-40B4-BE49-F238E27FC236}">
                  <a16:creationId xmlns:a16="http://schemas.microsoft.com/office/drawing/2014/main" id="{8ED26ED0-0740-43C8-8A0A-84B20D72FD20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88" name="Conector reto 287">
              <a:extLst>
                <a:ext uri="{FF2B5EF4-FFF2-40B4-BE49-F238E27FC236}">
                  <a16:creationId xmlns:a16="http://schemas.microsoft.com/office/drawing/2014/main" id="{FA3FFC36-37A8-4060-B1FB-60DFE826BA1E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27</xdr:col>
      <xdr:colOff>537198</xdr:colOff>
      <xdr:row>10</xdr:row>
      <xdr:rowOff>68036</xdr:rowOff>
    </xdr:from>
    <xdr:to>
      <xdr:col>30</xdr:col>
      <xdr:colOff>421736</xdr:colOff>
      <xdr:row>20</xdr:row>
      <xdr:rowOff>195323</xdr:rowOff>
    </xdr:to>
    <xdr:grpSp>
      <xdr:nvGrpSpPr>
        <xdr:cNvPr id="289" name="Agrupar 288">
          <a:extLst>
            <a:ext uri="{FF2B5EF4-FFF2-40B4-BE49-F238E27FC236}">
              <a16:creationId xmlns:a16="http://schemas.microsoft.com/office/drawing/2014/main" id="{7B605F84-D239-40D0-8CD9-38230A9EFF91}"/>
            </a:ext>
          </a:extLst>
        </xdr:cNvPr>
        <xdr:cNvGrpSpPr/>
      </xdr:nvGrpSpPr>
      <xdr:grpSpPr>
        <a:xfrm>
          <a:off x="27509757" y="2354036"/>
          <a:ext cx="2742038" cy="2200375"/>
          <a:chOff x="2858367" y="2487126"/>
          <a:chExt cx="2987841" cy="2566820"/>
        </a:xfrm>
      </xdr:grpSpPr>
      <xdr:cxnSp macro="">
        <xdr:nvCxnSpPr>
          <xdr:cNvPr id="290" name="Conector reto 289">
            <a:extLst>
              <a:ext uri="{FF2B5EF4-FFF2-40B4-BE49-F238E27FC236}">
                <a16:creationId xmlns:a16="http://schemas.microsoft.com/office/drawing/2014/main" id="{398AED1F-7012-436C-AA6F-7E048E7B8507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291" name="Triângulo isósceles 290">
            <a:extLst>
              <a:ext uri="{FF2B5EF4-FFF2-40B4-BE49-F238E27FC236}">
                <a16:creationId xmlns:a16="http://schemas.microsoft.com/office/drawing/2014/main" id="{009C9548-FFA6-497B-9EFF-A9F2B5DBAEBC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292" name="Conector reto 291">
            <a:extLst>
              <a:ext uri="{FF2B5EF4-FFF2-40B4-BE49-F238E27FC236}">
                <a16:creationId xmlns:a16="http://schemas.microsoft.com/office/drawing/2014/main" id="{9D2F1AFE-DC18-4244-BF8F-FCD637B3150E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293" name="Conector reto 292">
            <a:extLst>
              <a:ext uri="{FF2B5EF4-FFF2-40B4-BE49-F238E27FC236}">
                <a16:creationId xmlns:a16="http://schemas.microsoft.com/office/drawing/2014/main" id="{E3A57097-4F4F-4C7D-851D-16CF8F72C50B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294" name="Agrupar 293">
            <a:extLst>
              <a:ext uri="{FF2B5EF4-FFF2-40B4-BE49-F238E27FC236}">
                <a16:creationId xmlns:a16="http://schemas.microsoft.com/office/drawing/2014/main" id="{740F9592-3864-4868-805E-C0CF5694C2DF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295" name="Conector reto 294">
              <a:extLst>
                <a:ext uri="{FF2B5EF4-FFF2-40B4-BE49-F238E27FC236}">
                  <a16:creationId xmlns:a16="http://schemas.microsoft.com/office/drawing/2014/main" id="{575479BE-AF3B-4C73-BA9C-E9925739D1E8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296" name="Conector reto 295">
              <a:extLst>
                <a:ext uri="{FF2B5EF4-FFF2-40B4-BE49-F238E27FC236}">
                  <a16:creationId xmlns:a16="http://schemas.microsoft.com/office/drawing/2014/main" id="{83919E05-0E95-4962-BD6E-500A4C1D2D90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297" name="Elipse 296">
              <a:extLst>
                <a:ext uri="{FF2B5EF4-FFF2-40B4-BE49-F238E27FC236}">
                  <a16:creationId xmlns:a16="http://schemas.microsoft.com/office/drawing/2014/main" id="{9CAB20BD-1226-423E-844E-268AFFEBF27E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98" name="Elipse 297">
              <a:extLst>
                <a:ext uri="{FF2B5EF4-FFF2-40B4-BE49-F238E27FC236}">
                  <a16:creationId xmlns:a16="http://schemas.microsoft.com/office/drawing/2014/main" id="{A091675C-53BF-46D3-B619-86B02454AE91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299" name="Triângulo isósceles 298">
              <a:extLst>
                <a:ext uri="{FF2B5EF4-FFF2-40B4-BE49-F238E27FC236}">
                  <a16:creationId xmlns:a16="http://schemas.microsoft.com/office/drawing/2014/main" id="{25108A01-FF16-4CAF-A45C-A6F09FD93874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300" name="Conector reto 299">
              <a:extLst>
                <a:ext uri="{FF2B5EF4-FFF2-40B4-BE49-F238E27FC236}">
                  <a16:creationId xmlns:a16="http://schemas.microsoft.com/office/drawing/2014/main" id="{CC908FA6-FC40-4BC6-9128-3CD5B037C1E2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01" name="Conector reto 300">
              <a:extLst>
                <a:ext uri="{FF2B5EF4-FFF2-40B4-BE49-F238E27FC236}">
                  <a16:creationId xmlns:a16="http://schemas.microsoft.com/office/drawing/2014/main" id="{0582AB74-1A21-424C-BACB-E8C8810FD7B8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02" name="Conector reto 301">
              <a:extLst>
                <a:ext uri="{FF2B5EF4-FFF2-40B4-BE49-F238E27FC236}">
                  <a16:creationId xmlns:a16="http://schemas.microsoft.com/office/drawing/2014/main" id="{44B8500A-B003-4D34-B4B2-B2BE94146122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03" name="Conector reto 302">
              <a:extLst>
                <a:ext uri="{FF2B5EF4-FFF2-40B4-BE49-F238E27FC236}">
                  <a16:creationId xmlns:a16="http://schemas.microsoft.com/office/drawing/2014/main" id="{581CBCF1-E0D8-49EE-A011-8F7A3A02048A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29</xdr:col>
      <xdr:colOff>577540</xdr:colOff>
      <xdr:row>10</xdr:row>
      <xdr:rowOff>85965</xdr:rowOff>
    </xdr:from>
    <xdr:to>
      <xdr:col>32</xdr:col>
      <xdr:colOff>417255</xdr:colOff>
      <xdr:row>20</xdr:row>
      <xdr:rowOff>213252</xdr:rowOff>
    </xdr:to>
    <xdr:grpSp>
      <xdr:nvGrpSpPr>
        <xdr:cNvPr id="304" name="Agrupar 303">
          <a:extLst>
            <a:ext uri="{FF2B5EF4-FFF2-40B4-BE49-F238E27FC236}">
              <a16:creationId xmlns:a16="http://schemas.microsoft.com/office/drawing/2014/main" id="{29C5B6C2-AAF6-45D0-835F-F28F9A4E3B8E}"/>
            </a:ext>
          </a:extLst>
        </xdr:cNvPr>
        <xdr:cNvGrpSpPr/>
      </xdr:nvGrpSpPr>
      <xdr:grpSpPr>
        <a:xfrm>
          <a:off x="29455099" y="2371965"/>
          <a:ext cx="2697215" cy="2200375"/>
          <a:chOff x="2858367" y="2487126"/>
          <a:chExt cx="2987841" cy="2566820"/>
        </a:xfrm>
      </xdr:grpSpPr>
      <xdr:cxnSp macro="">
        <xdr:nvCxnSpPr>
          <xdr:cNvPr id="305" name="Conector reto 304">
            <a:extLst>
              <a:ext uri="{FF2B5EF4-FFF2-40B4-BE49-F238E27FC236}">
                <a16:creationId xmlns:a16="http://schemas.microsoft.com/office/drawing/2014/main" id="{67531D93-ABFD-49F6-B128-A14397074EC9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1422056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sp macro="" textlink="">
        <xdr:nvSpPr>
          <xdr:cNvPr id="306" name="Triângulo isósceles 305">
            <a:extLst>
              <a:ext uri="{FF2B5EF4-FFF2-40B4-BE49-F238E27FC236}">
                <a16:creationId xmlns:a16="http://schemas.microsoft.com/office/drawing/2014/main" id="{29EB583D-5772-4B4D-B4FA-7D6CFAAAA369}"/>
              </a:ext>
            </a:extLst>
          </xdr:cNvPr>
          <xdr:cNvSpPr/>
        </xdr:nvSpPr>
        <xdr:spPr>
          <a:xfrm rot="16200000">
            <a:off x="4320360" y="2742490"/>
            <a:ext cx="901284" cy="390556"/>
          </a:xfrm>
          <a:prstGeom prst="triangle">
            <a:avLst/>
          </a:prstGeom>
          <a:solidFill>
            <a:srgbClr val="0283A9"/>
          </a:solidFill>
          <a:ln>
            <a:noFill/>
          </a:ln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rgbClr val="756257"/>
            </a:contourClr>
          </a:sp3d>
        </xdr:spPr>
        <xdr:txBody>
          <a:bodyPr wrap="square" rtlCol="0" anchor="ctr"/>
          <a:lstStyle>
            <a:defPPr>
              <a:defRPr lang="pt-BR"/>
            </a:defPPr>
            <a:lvl1pPr marL="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7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57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536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714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92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070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249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428" algn="l" defTabSz="914357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kern="0">
              <a:solidFill>
                <a:sysClr val="window" lastClr="FFFFFF"/>
              </a:solidFill>
              <a:latin typeface="Franklin Gothic Book" panose="020B0503020102020204" pitchFamily="34" charset="0"/>
            </a:endParaRPr>
          </a:p>
        </xdr:txBody>
      </xdr:sp>
      <xdr:cxnSp macro="">
        <xdr:nvCxnSpPr>
          <xdr:cNvPr id="307" name="Conector reto 306">
            <a:extLst>
              <a:ext uri="{FF2B5EF4-FFF2-40B4-BE49-F238E27FC236}">
                <a16:creationId xmlns:a16="http://schemas.microsoft.com/office/drawing/2014/main" id="{C01FDF05-0378-45FB-8EE8-F1996991BBFA}"/>
              </a:ext>
            </a:extLst>
          </xdr:cNvPr>
          <xdr:cNvCxnSpPr>
            <a:cxnSpLocks/>
          </xdr:cNvCxnSpPr>
        </xdr:nvCxnSpPr>
        <xdr:spPr>
          <a:xfrm>
            <a:off x="4239396" y="2952792"/>
            <a:ext cx="339562" cy="0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cxnSp macro="">
        <xdr:nvCxnSpPr>
          <xdr:cNvPr id="308" name="Conector reto 307">
            <a:extLst>
              <a:ext uri="{FF2B5EF4-FFF2-40B4-BE49-F238E27FC236}">
                <a16:creationId xmlns:a16="http://schemas.microsoft.com/office/drawing/2014/main" id="{E8B4A5D1-2539-4498-9533-23D3A1EE49DE}"/>
              </a:ext>
            </a:extLst>
          </xdr:cNvPr>
          <xdr:cNvCxnSpPr>
            <a:cxnSpLocks/>
          </xdr:cNvCxnSpPr>
        </xdr:nvCxnSpPr>
        <xdr:spPr>
          <a:xfrm>
            <a:off x="4266961" y="2710496"/>
            <a:ext cx="0" cy="238691"/>
          </a:xfrm>
          <a:prstGeom prst="line">
            <a:avLst/>
          </a:prstGeom>
          <a:noFill/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309" name="Agrupar 308">
            <a:extLst>
              <a:ext uri="{FF2B5EF4-FFF2-40B4-BE49-F238E27FC236}">
                <a16:creationId xmlns:a16="http://schemas.microsoft.com/office/drawing/2014/main" id="{7C0419BC-2E9D-406D-A1E2-0DBC2E357168}"/>
              </a:ext>
            </a:extLst>
          </xdr:cNvPr>
          <xdr:cNvGrpSpPr/>
        </xdr:nvGrpSpPr>
        <xdr:grpSpPr>
          <a:xfrm>
            <a:off x="4766208" y="3186797"/>
            <a:ext cx="1080000" cy="1867149"/>
            <a:chOff x="2900884" y="3186797"/>
            <a:chExt cx="1080000" cy="1867149"/>
          </a:xfrm>
        </xdr:grpSpPr>
        <xdr:cxnSp macro="">
          <xdr:nvCxnSpPr>
            <xdr:cNvPr id="310" name="Conector reto 309">
              <a:extLst>
                <a:ext uri="{FF2B5EF4-FFF2-40B4-BE49-F238E27FC236}">
                  <a16:creationId xmlns:a16="http://schemas.microsoft.com/office/drawing/2014/main" id="{363672FC-1FC7-438D-A4B8-8ABD175E08D8}"/>
                </a:ext>
              </a:extLst>
            </xdr:cNvPr>
            <xdr:cNvCxnSpPr>
              <a:cxnSpLocks/>
            </xdr:cNvCxnSpPr>
          </xdr:nvCxnSpPr>
          <xdr:spPr>
            <a:xfrm>
              <a:off x="3440473" y="3197042"/>
              <a:ext cx="0" cy="618355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11" name="Conector reto 310">
              <a:extLst>
                <a:ext uri="{FF2B5EF4-FFF2-40B4-BE49-F238E27FC236}">
                  <a16:creationId xmlns:a16="http://schemas.microsoft.com/office/drawing/2014/main" id="{8092BF63-16FB-4CAF-9712-B94A51FBAE94}"/>
                </a:ext>
              </a:extLst>
            </xdr:cNvPr>
            <xdr:cNvCxnSpPr>
              <a:cxnSpLocks/>
            </xdr:cNvCxnSpPr>
          </xdr:nvCxnSpPr>
          <xdr:spPr>
            <a:xfrm>
              <a:off x="3097415" y="3186797"/>
              <a:ext cx="343058" cy="0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sp macro="" textlink="">
          <xdr:nvSpPr>
            <xdr:cNvPr id="312" name="Elipse 311">
              <a:extLst>
                <a:ext uri="{FF2B5EF4-FFF2-40B4-BE49-F238E27FC236}">
                  <a16:creationId xmlns:a16="http://schemas.microsoft.com/office/drawing/2014/main" id="{3C3CB305-CAC1-42B1-BD52-3DAC3856788C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313" name="Elipse 312">
              <a:extLst>
                <a:ext uri="{FF2B5EF4-FFF2-40B4-BE49-F238E27FC236}">
                  <a16:creationId xmlns:a16="http://schemas.microsoft.com/office/drawing/2014/main" id="{5CC5DC2F-F290-4FC8-AD3F-46CC2EFE86A6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314" name="Triângulo isósceles 313">
              <a:extLst>
                <a:ext uri="{FF2B5EF4-FFF2-40B4-BE49-F238E27FC236}">
                  <a16:creationId xmlns:a16="http://schemas.microsoft.com/office/drawing/2014/main" id="{D4CEADB7-C479-42F3-BA76-2125C883708B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315" name="Conector reto 314">
              <a:extLst>
                <a:ext uri="{FF2B5EF4-FFF2-40B4-BE49-F238E27FC236}">
                  <a16:creationId xmlns:a16="http://schemas.microsoft.com/office/drawing/2014/main" id="{86F86B6A-B1CA-4FF6-AFB8-27E95C195496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16" name="Conector reto 315">
              <a:extLst>
                <a:ext uri="{FF2B5EF4-FFF2-40B4-BE49-F238E27FC236}">
                  <a16:creationId xmlns:a16="http://schemas.microsoft.com/office/drawing/2014/main" id="{EA8D201A-988D-4948-B26B-C32C145C7C12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17" name="Conector reto 316">
              <a:extLst>
                <a:ext uri="{FF2B5EF4-FFF2-40B4-BE49-F238E27FC236}">
                  <a16:creationId xmlns:a16="http://schemas.microsoft.com/office/drawing/2014/main" id="{5CFE5612-9EE8-4A23-953D-761ECEDADADD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18" name="Conector reto 317">
              <a:extLst>
                <a:ext uri="{FF2B5EF4-FFF2-40B4-BE49-F238E27FC236}">
                  <a16:creationId xmlns:a16="http://schemas.microsoft.com/office/drawing/2014/main" id="{97FB5ABD-500F-412E-A3B2-392FF97D47C0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  <xdr:twoCellAnchor>
    <xdr:from>
      <xdr:col>31</xdr:col>
      <xdr:colOff>566655</xdr:colOff>
      <xdr:row>11</xdr:row>
      <xdr:rowOff>122465</xdr:rowOff>
    </xdr:from>
    <xdr:to>
      <xdr:col>34</xdr:col>
      <xdr:colOff>406370</xdr:colOff>
      <xdr:row>20</xdr:row>
      <xdr:rowOff>243191</xdr:rowOff>
    </xdr:to>
    <xdr:grpSp>
      <xdr:nvGrpSpPr>
        <xdr:cNvPr id="319" name="Agrupar 318">
          <a:extLst>
            <a:ext uri="{FF2B5EF4-FFF2-40B4-BE49-F238E27FC236}">
              <a16:creationId xmlns:a16="http://schemas.microsoft.com/office/drawing/2014/main" id="{BC38413B-DFAE-47F0-BF58-3BAEAB5435DD}"/>
            </a:ext>
          </a:extLst>
        </xdr:cNvPr>
        <xdr:cNvGrpSpPr/>
      </xdr:nvGrpSpPr>
      <xdr:grpSpPr>
        <a:xfrm>
          <a:off x="31349214" y="2598965"/>
          <a:ext cx="2697215" cy="2003314"/>
          <a:chOff x="2858367" y="2716090"/>
          <a:chExt cx="2987841" cy="2337856"/>
        </a:xfrm>
      </xdr:grpSpPr>
      <xdr:cxnSp macro="">
        <xdr:nvCxnSpPr>
          <xdr:cNvPr id="320" name="Conector reto 319">
            <a:extLst>
              <a:ext uri="{FF2B5EF4-FFF2-40B4-BE49-F238E27FC236}">
                <a16:creationId xmlns:a16="http://schemas.microsoft.com/office/drawing/2014/main" id="{9758AB1E-56EF-433C-93A4-A4D07BC88105}"/>
              </a:ext>
            </a:extLst>
          </xdr:cNvPr>
          <xdr:cNvCxnSpPr>
            <a:cxnSpLocks/>
          </xdr:cNvCxnSpPr>
        </xdr:nvCxnSpPr>
        <xdr:spPr>
          <a:xfrm>
            <a:off x="2858367" y="2724489"/>
            <a:ext cx="2447244" cy="0"/>
          </a:xfrm>
          <a:prstGeom prst="line">
            <a:avLst/>
          </a:prstGeom>
          <a:solidFill>
            <a:schemeClr val="accent1">
              <a:lumMod val="75000"/>
            </a:schemeClr>
          </a:solidFill>
          <a:ln w="38100" cap="flat" cmpd="sng" algn="ctr">
            <a:solidFill>
              <a:srgbClr val="00B050"/>
            </a:solidFill>
            <a:prstDash val="solid"/>
          </a:ln>
          <a:effectLst/>
        </xdr:spPr>
      </xdr:cxnSp>
      <xdr:grpSp>
        <xdr:nvGrpSpPr>
          <xdr:cNvPr id="324" name="Agrupar 323">
            <a:extLst>
              <a:ext uri="{FF2B5EF4-FFF2-40B4-BE49-F238E27FC236}">
                <a16:creationId xmlns:a16="http://schemas.microsoft.com/office/drawing/2014/main" id="{9773E451-0686-48C9-BA93-84F2F596D7DA}"/>
              </a:ext>
            </a:extLst>
          </xdr:cNvPr>
          <xdr:cNvGrpSpPr/>
        </xdr:nvGrpSpPr>
        <xdr:grpSpPr>
          <a:xfrm>
            <a:off x="4766208" y="2716090"/>
            <a:ext cx="1080000" cy="2337856"/>
            <a:chOff x="2900884" y="2716090"/>
            <a:chExt cx="1080000" cy="2337856"/>
          </a:xfrm>
        </xdr:grpSpPr>
        <xdr:cxnSp macro="">
          <xdr:nvCxnSpPr>
            <xdr:cNvPr id="325" name="Conector reto 324">
              <a:extLst>
                <a:ext uri="{FF2B5EF4-FFF2-40B4-BE49-F238E27FC236}">
                  <a16:creationId xmlns:a16="http://schemas.microsoft.com/office/drawing/2014/main" id="{3A62B8DA-A016-497F-B007-3EE3A890A940}"/>
                </a:ext>
              </a:extLst>
            </xdr:cNvPr>
            <xdr:cNvCxnSpPr>
              <a:cxnSpLocks/>
            </xdr:cNvCxnSpPr>
          </xdr:nvCxnSpPr>
          <xdr:spPr>
            <a:xfrm>
              <a:off x="3440472" y="2716090"/>
              <a:ext cx="0" cy="1099307"/>
            </a:xfrm>
            <a:prstGeom prst="line">
              <a:avLst/>
            </a:prstGeom>
            <a:solidFill>
              <a:schemeClr val="accent1">
                <a:lumMod val="75000"/>
              </a:schemeClr>
            </a:solidFill>
            <a:ln w="38100" cap="flat" cmpd="sng" algn="ctr">
              <a:solidFill>
                <a:srgbClr val="00B050"/>
              </a:solidFill>
              <a:prstDash val="solid"/>
            </a:ln>
            <a:effectLst/>
          </xdr:spPr>
        </xdr:cxnSp>
        <xdr:sp macro="" textlink="">
          <xdr:nvSpPr>
            <xdr:cNvPr id="327" name="Elipse 326">
              <a:extLst>
                <a:ext uri="{FF2B5EF4-FFF2-40B4-BE49-F238E27FC236}">
                  <a16:creationId xmlns:a16="http://schemas.microsoft.com/office/drawing/2014/main" id="{9218C3A2-6B30-48E5-9B00-337EDD0FB022}"/>
                </a:ext>
              </a:extLst>
            </xdr:cNvPr>
            <xdr:cNvSpPr/>
          </xdr:nvSpPr>
          <xdr:spPr>
            <a:xfrm rot="5400000">
              <a:off x="32913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328" name="Elipse 327">
              <a:extLst>
                <a:ext uri="{FF2B5EF4-FFF2-40B4-BE49-F238E27FC236}">
                  <a16:creationId xmlns:a16="http://schemas.microsoft.com/office/drawing/2014/main" id="{77A8E937-10FD-4271-92C1-13D4031DDF95}"/>
                </a:ext>
              </a:extLst>
            </xdr:cNvPr>
            <xdr:cNvSpPr/>
          </xdr:nvSpPr>
          <xdr:spPr>
            <a:xfrm rot="5400000">
              <a:off x="3138968" y="4501841"/>
              <a:ext cx="36000" cy="36000"/>
            </a:xfrm>
            <a:prstGeom prst="ellipse">
              <a:avLst/>
            </a:prstGeom>
            <a:solidFill>
              <a:srgbClr val="000000"/>
            </a:solidFill>
            <a:ln w="19050" cap="flat" cmpd="sng" algn="ctr">
              <a:solidFill>
                <a:srgbClr val="000000"/>
              </a:solidFill>
              <a:prstDash val="solid"/>
            </a:ln>
            <a:effectLst/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sp macro="" textlink="">
          <xdr:nvSpPr>
            <xdr:cNvPr id="329" name="Triângulo isósceles 328">
              <a:extLst>
                <a:ext uri="{FF2B5EF4-FFF2-40B4-BE49-F238E27FC236}">
                  <a16:creationId xmlns:a16="http://schemas.microsoft.com/office/drawing/2014/main" id="{3FDCA389-54FA-4199-85AE-B0A0D09B9C5F}"/>
                </a:ext>
              </a:extLst>
            </xdr:cNvPr>
            <xdr:cNvSpPr/>
          </xdr:nvSpPr>
          <xdr:spPr>
            <a:xfrm>
              <a:off x="2900884" y="3765409"/>
              <a:ext cx="1080000" cy="468000"/>
            </a:xfrm>
            <a:prstGeom prst="triangle">
              <a:avLst/>
            </a:prstGeom>
            <a:solidFill>
              <a:srgbClr val="0283A9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rgbClr val="756257"/>
              </a:contourClr>
            </a:sp3d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7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57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536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714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892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070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249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428" algn="l" defTabSz="914357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pt-BR" kern="0">
                <a:solidFill>
                  <a:sysClr val="window" lastClr="FFFFFF"/>
                </a:solidFill>
                <a:latin typeface="Franklin Gothic Book" panose="020B0503020102020204" pitchFamily="34" charset="0"/>
              </a:endParaRPr>
            </a:p>
          </xdr:txBody>
        </xdr:sp>
        <xdr:cxnSp macro="">
          <xdr:nvCxnSpPr>
            <xdr:cNvPr id="330" name="Conector reto 329">
              <a:extLst>
                <a:ext uri="{FF2B5EF4-FFF2-40B4-BE49-F238E27FC236}">
                  <a16:creationId xmlns:a16="http://schemas.microsoft.com/office/drawing/2014/main" id="{1F05B091-0D49-46FD-9C5C-AF97CD4A1C4E}"/>
                </a:ext>
              </a:extLst>
            </xdr:cNvPr>
            <xdr:cNvCxnSpPr/>
          </xdr:nvCxnSpPr>
          <xdr:spPr>
            <a:xfrm flipH="1">
              <a:off x="3816083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31" name="Conector reto 330">
              <a:extLst>
                <a:ext uri="{FF2B5EF4-FFF2-40B4-BE49-F238E27FC236}">
                  <a16:creationId xmlns:a16="http://schemas.microsoft.com/office/drawing/2014/main" id="{CC46FDCF-0891-450E-AB7D-53BD583CEE3E}"/>
                </a:ext>
              </a:extLst>
            </xdr:cNvPr>
            <xdr:cNvCxnSpPr/>
          </xdr:nvCxnSpPr>
          <xdr:spPr>
            <a:xfrm flipH="1">
              <a:off x="3447036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32" name="Conector reto 331">
              <a:extLst>
                <a:ext uri="{FF2B5EF4-FFF2-40B4-BE49-F238E27FC236}">
                  <a16:creationId xmlns:a16="http://schemas.microsoft.com/office/drawing/2014/main" id="{E7692469-26A1-4C18-9C6B-0B4F52DEF798}"/>
                </a:ext>
              </a:extLst>
            </xdr:cNvPr>
            <xdr:cNvCxnSpPr/>
          </xdr:nvCxnSpPr>
          <xdr:spPr>
            <a:xfrm flipH="1">
              <a:off x="3005077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  <xdr:cxnSp macro="">
          <xdr:nvCxnSpPr>
            <xdr:cNvPr id="333" name="Conector reto 332">
              <a:extLst>
                <a:ext uri="{FF2B5EF4-FFF2-40B4-BE49-F238E27FC236}">
                  <a16:creationId xmlns:a16="http://schemas.microsoft.com/office/drawing/2014/main" id="{876DF211-6611-4BDF-A517-A073E5B4D60F}"/>
                </a:ext>
              </a:extLst>
            </xdr:cNvPr>
            <xdr:cNvCxnSpPr/>
          </xdr:nvCxnSpPr>
          <xdr:spPr>
            <a:xfrm flipH="1">
              <a:off x="3630404" y="4225946"/>
              <a:ext cx="1" cy="828000"/>
            </a:xfrm>
            <a:prstGeom prst="line">
              <a:avLst/>
            </a:prstGeom>
            <a:noFill/>
            <a:ln w="38100" cap="flat" cmpd="sng" algn="ctr">
              <a:solidFill>
                <a:sysClr val="windowText" lastClr="000000"/>
              </a:solidFill>
              <a:prstDash val="solid"/>
            </a:ln>
            <a:effectLst/>
          </xdr:spPr>
        </xdr:cxnSp>
      </xdr:grp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ursos.fiberschool.com.br/" TargetMode="External"/><Relationship Id="rId2" Type="http://schemas.openxmlformats.org/officeDocument/2006/relationships/hyperlink" Target="http://www.youtube.com/fiberschool" TargetMode="External"/><Relationship Id="rId1" Type="http://schemas.openxmlformats.org/officeDocument/2006/relationships/hyperlink" Target="http://www.fiberschool.com.b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mercial02@fiberschool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AJ43"/>
  <sheetViews>
    <sheetView showGridLines="0" tabSelected="1" topLeftCell="A16" zoomScale="85" zoomScaleNormal="85" workbookViewId="0">
      <selection activeCell="H37" sqref="H37:I37"/>
    </sheetView>
  </sheetViews>
  <sheetFormatPr defaultRowHeight="15" x14ac:dyDescent="0.25"/>
  <cols>
    <col min="1" max="1" width="2.85546875" style="1" customWidth="1"/>
    <col min="2" max="2" width="3.42578125" style="1" customWidth="1"/>
    <col min="3" max="3" width="55.42578125" style="2" customWidth="1"/>
    <col min="4" max="35" width="14.28515625" style="1" customWidth="1"/>
    <col min="36" max="36" width="2.85546875" style="1" customWidth="1"/>
    <col min="37" max="16384" width="9.140625" style="1"/>
  </cols>
  <sheetData>
    <row r="1" spans="2:36" ht="13.5" customHeight="1" thickBot="1" x14ac:dyDescent="0.3"/>
    <row r="2" spans="2:36" ht="21" customHeight="1" x14ac:dyDescent="0.25">
      <c r="B2" s="3"/>
      <c r="C2" s="4"/>
      <c r="D2" s="4"/>
      <c r="E2" s="66" t="s">
        <v>47</v>
      </c>
      <c r="F2" s="66"/>
      <c r="G2" s="66"/>
      <c r="H2" s="66"/>
      <c r="I2" s="66"/>
      <c r="J2" s="66"/>
      <c r="K2" s="66"/>
      <c r="L2" s="6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</row>
    <row r="3" spans="2:36" ht="21" x14ac:dyDescent="0.35">
      <c r="B3" s="6"/>
      <c r="C3" s="7"/>
      <c r="D3" s="7"/>
      <c r="E3" s="67"/>
      <c r="F3" s="67"/>
      <c r="G3" s="67"/>
      <c r="H3" s="67"/>
      <c r="I3" s="67"/>
      <c r="J3" s="67"/>
      <c r="K3" s="67"/>
      <c r="L3" s="6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  <c r="AH3" s="8"/>
      <c r="AI3" s="8"/>
      <c r="AJ3" s="9"/>
    </row>
    <row r="4" spans="2:36" ht="21" x14ac:dyDescent="0.35">
      <c r="B4" s="6"/>
      <c r="C4" s="7"/>
      <c r="D4" s="7"/>
      <c r="E4" s="68" t="s">
        <v>82</v>
      </c>
      <c r="F4" s="68"/>
      <c r="G4" s="68"/>
      <c r="H4" s="68"/>
      <c r="I4" s="68" t="s">
        <v>83</v>
      </c>
      <c r="J4" s="68"/>
      <c r="K4" s="68"/>
      <c r="L4" s="68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8"/>
      <c r="AH4" s="8"/>
      <c r="AI4" s="8"/>
      <c r="AJ4" s="9"/>
    </row>
    <row r="5" spans="2:36" ht="21" x14ac:dyDescent="0.35">
      <c r="B5" s="6"/>
      <c r="C5" s="7"/>
      <c r="D5" s="7"/>
      <c r="E5" s="68" t="s">
        <v>84</v>
      </c>
      <c r="F5" s="68"/>
      <c r="G5" s="68"/>
      <c r="H5" s="68"/>
      <c r="I5" s="68" t="s">
        <v>48</v>
      </c>
      <c r="J5" s="68"/>
      <c r="K5" s="68"/>
      <c r="L5" s="6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  <c r="AH5" s="8"/>
      <c r="AI5" s="8"/>
      <c r="AJ5" s="9"/>
    </row>
    <row r="6" spans="2:36" x14ac:dyDescent="0.2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10"/>
    </row>
    <row r="7" spans="2:36" x14ac:dyDescent="0.25">
      <c r="B7" s="11"/>
      <c r="AJ7" s="12"/>
    </row>
    <row r="8" spans="2:36" ht="18.75" x14ac:dyDescent="0.3">
      <c r="B8" s="11"/>
      <c r="D8" s="69" t="s">
        <v>35</v>
      </c>
      <c r="E8" s="69"/>
      <c r="F8" s="69" t="s">
        <v>36</v>
      </c>
      <c r="G8" s="69"/>
      <c r="H8" s="69" t="s">
        <v>37</v>
      </c>
      <c r="I8" s="69"/>
      <c r="J8" s="69" t="s">
        <v>38</v>
      </c>
      <c r="K8" s="69"/>
      <c r="L8" s="69" t="s">
        <v>39</v>
      </c>
      <c r="M8" s="69"/>
      <c r="N8" s="69" t="s">
        <v>40</v>
      </c>
      <c r="O8" s="69"/>
      <c r="P8" s="69" t="s">
        <v>41</v>
      </c>
      <c r="Q8" s="69"/>
      <c r="R8" s="69" t="s">
        <v>42</v>
      </c>
      <c r="S8" s="69"/>
      <c r="T8" s="69" t="s">
        <v>71</v>
      </c>
      <c r="U8" s="69"/>
      <c r="V8" s="69" t="s">
        <v>72</v>
      </c>
      <c r="W8" s="69"/>
      <c r="X8" s="69" t="s">
        <v>73</v>
      </c>
      <c r="Y8" s="69"/>
      <c r="Z8" s="69" t="s">
        <v>74</v>
      </c>
      <c r="AA8" s="69"/>
      <c r="AB8" s="69" t="s">
        <v>75</v>
      </c>
      <c r="AC8" s="69"/>
      <c r="AD8" s="69" t="s">
        <v>76</v>
      </c>
      <c r="AE8" s="69"/>
      <c r="AF8" s="69" t="s">
        <v>77</v>
      </c>
      <c r="AG8" s="69"/>
      <c r="AH8" s="69" t="s">
        <v>78</v>
      </c>
      <c r="AI8" s="69"/>
      <c r="AJ8" s="12"/>
    </row>
    <row r="9" spans="2:36" ht="18.75" x14ac:dyDescent="0.3">
      <c r="B9" s="11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AJ9" s="12"/>
    </row>
    <row r="10" spans="2:36" x14ac:dyDescent="0.25">
      <c r="B10" s="11"/>
      <c r="D10" s="13" t="s">
        <v>81</v>
      </c>
      <c r="E10" s="14" t="str">
        <f>D29</f>
        <v>Ausente</v>
      </c>
      <c r="F10" s="13" t="s">
        <v>81</v>
      </c>
      <c r="G10" s="14" t="str">
        <f>F29</f>
        <v>Ausente</v>
      </c>
      <c r="H10" s="13" t="s">
        <v>81</v>
      </c>
      <c r="I10" s="14" t="str">
        <f>H29</f>
        <v>Ausente</v>
      </c>
      <c r="J10" s="13" t="s">
        <v>81</v>
      </c>
      <c r="K10" s="14" t="str">
        <f>J29</f>
        <v>Ausente</v>
      </c>
      <c r="L10" s="13" t="s">
        <v>81</v>
      </c>
      <c r="M10" s="14" t="str">
        <f>L29</f>
        <v>Ausente</v>
      </c>
      <c r="N10" s="13" t="s">
        <v>81</v>
      </c>
      <c r="O10" s="14" t="str">
        <f>N29</f>
        <v>Ausente</v>
      </c>
      <c r="P10" s="13" t="s">
        <v>81</v>
      </c>
      <c r="Q10" s="14" t="str">
        <f>P29</f>
        <v>Ausente</v>
      </c>
      <c r="R10" s="13" t="s">
        <v>81</v>
      </c>
      <c r="S10" s="14" t="str">
        <f>R29</f>
        <v>Simétrica</v>
      </c>
      <c r="T10" s="13" t="s">
        <v>81</v>
      </c>
      <c r="U10" s="14" t="str">
        <f>T29</f>
        <v>Ausente</v>
      </c>
      <c r="V10" s="13" t="s">
        <v>81</v>
      </c>
      <c r="W10" s="14" t="str">
        <f>V29</f>
        <v>Ausente</v>
      </c>
      <c r="X10" s="13" t="s">
        <v>81</v>
      </c>
      <c r="Y10" s="14" t="str">
        <f>X29</f>
        <v>Ausente</v>
      </c>
      <c r="Z10" s="13" t="s">
        <v>81</v>
      </c>
      <c r="AA10" s="14" t="str">
        <f>Z29</f>
        <v>Ausente</v>
      </c>
      <c r="AB10" s="13" t="s">
        <v>81</v>
      </c>
      <c r="AC10" s="14" t="str">
        <f>AB29</f>
        <v>Ausente</v>
      </c>
      <c r="AD10" s="13" t="s">
        <v>81</v>
      </c>
      <c r="AE10" s="14" t="str">
        <f>AD29</f>
        <v>Ausente</v>
      </c>
      <c r="AF10" s="13" t="s">
        <v>81</v>
      </c>
      <c r="AG10" s="14" t="str">
        <f>AF29</f>
        <v>Ausente</v>
      </c>
      <c r="AH10" s="13" t="s">
        <v>81</v>
      </c>
      <c r="AI10" s="14" t="str">
        <f>AH29</f>
        <v>Ausente</v>
      </c>
      <c r="AJ10" s="12"/>
    </row>
    <row r="11" spans="2:36" x14ac:dyDescent="0.25">
      <c r="B11" s="11"/>
      <c r="D11" s="15"/>
      <c r="E11" s="16">
        <f>E32</f>
        <v>5</v>
      </c>
      <c r="F11" s="15"/>
      <c r="G11" s="16" t="str">
        <f>G32</f>
        <v>-----------</v>
      </c>
      <c r="H11" s="15"/>
      <c r="I11" s="16" t="str">
        <f>I32</f>
        <v>-----------</v>
      </c>
      <c r="J11" s="15"/>
      <c r="K11" s="16" t="str">
        <f>K32</f>
        <v>-----------</v>
      </c>
      <c r="L11" s="15"/>
      <c r="M11" s="16" t="str">
        <f>M32</f>
        <v>-----------</v>
      </c>
      <c r="N11" s="15"/>
      <c r="O11" s="16" t="str">
        <f>O32</f>
        <v>-----------</v>
      </c>
      <c r="P11" s="15"/>
      <c r="Q11" s="16" t="str">
        <f>Q32</f>
        <v>-----------</v>
      </c>
      <c r="R11" s="15"/>
      <c r="S11" s="16" t="str">
        <f>S32</f>
        <v>-----------</v>
      </c>
      <c r="T11" s="15"/>
      <c r="U11" s="16" t="str">
        <f>U32</f>
        <v>-----------</v>
      </c>
      <c r="V11" s="15"/>
      <c r="W11" s="16" t="str">
        <f>W32</f>
        <v>-----------</v>
      </c>
      <c r="X11" s="15"/>
      <c r="Y11" s="16" t="str">
        <f>Y32</f>
        <v>-----------</v>
      </c>
      <c r="Z11" s="15"/>
      <c r="AA11" s="16" t="str">
        <f>AA32</f>
        <v>-----------</v>
      </c>
      <c r="AB11" s="15"/>
      <c r="AC11" s="16" t="str">
        <f>AC32</f>
        <v>-----------</v>
      </c>
      <c r="AD11" s="15"/>
      <c r="AE11" s="16" t="str">
        <f>AE32</f>
        <v>-----------</v>
      </c>
      <c r="AF11" s="15"/>
      <c r="AG11" s="16" t="str">
        <f>AG32</f>
        <v>-----------</v>
      </c>
      <c r="AH11" s="15"/>
      <c r="AI11" s="16" t="str">
        <f>AI32</f>
        <v>-----------</v>
      </c>
      <c r="AJ11" s="12"/>
    </row>
    <row r="12" spans="2:36" x14ac:dyDescent="0.25">
      <c r="B12" s="11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15"/>
      <c r="O12" s="17"/>
      <c r="P12" s="15"/>
      <c r="Q12" s="17"/>
      <c r="R12" s="15"/>
      <c r="S12" s="17"/>
      <c r="T12" s="15"/>
      <c r="U12" s="17"/>
      <c r="V12" s="15"/>
      <c r="W12" s="17"/>
      <c r="X12" s="15"/>
      <c r="Y12" s="17"/>
      <c r="Z12" s="15"/>
      <c r="AA12" s="17"/>
      <c r="AB12" s="15"/>
      <c r="AC12" s="17"/>
      <c r="AD12" s="15"/>
      <c r="AE12" s="17"/>
      <c r="AF12" s="15"/>
      <c r="AG12" s="17"/>
      <c r="AH12" s="15"/>
      <c r="AI12" s="17"/>
      <c r="AJ12" s="12"/>
    </row>
    <row r="13" spans="2:36" x14ac:dyDescent="0.25">
      <c r="B13" s="11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15"/>
      <c r="O13" s="17"/>
      <c r="P13" s="15"/>
      <c r="Q13" s="17"/>
      <c r="R13" s="15"/>
      <c r="S13" s="17"/>
      <c r="T13" s="15"/>
      <c r="U13" s="17"/>
      <c r="V13" s="15"/>
      <c r="W13" s="17"/>
      <c r="X13" s="15"/>
      <c r="Y13" s="17"/>
      <c r="Z13" s="15"/>
      <c r="AA13" s="17"/>
      <c r="AB13" s="15"/>
      <c r="AC13" s="17"/>
      <c r="AD13" s="15"/>
      <c r="AE13" s="17"/>
      <c r="AF13" s="15"/>
      <c r="AG13" s="17"/>
      <c r="AH13" s="15"/>
      <c r="AI13" s="17"/>
      <c r="AJ13" s="12"/>
    </row>
    <row r="14" spans="2:36" x14ac:dyDescent="0.25">
      <c r="B14" s="11"/>
      <c r="D14" s="15"/>
      <c r="E14" s="16">
        <f>D32</f>
        <v>5</v>
      </c>
      <c r="F14" s="15"/>
      <c r="G14" s="16" t="str">
        <f>F32</f>
        <v>-----------</v>
      </c>
      <c r="H14" s="15"/>
      <c r="I14" s="16" t="str">
        <f>H32</f>
        <v>-----------</v>
      </c>
      <c r="J14" s="15"/>
      <c r="K14" s="16" t="str">
        <f>J32</f>
        <v>-----------</v>
      </c>
      <c r="L14" s="15"/>
      <c r="M14" s="16" t="str">
        <f>L32</f>
        <v>-----------</v>
      </c>
      <c r="N14" s="15"/>
      <c r="O14" s="16" t="str">
        <f>N32</f>
        <v>-----------</v>
      </c>
      <c r="P14" s="15"/>
      <c r="Q14" s="16" t="str">
        <f>P32</f>
        <v>-----------</v>
      </c>
      <c r="R14" s="15"/>
      <c r="S14" s="16" t="str">
        <f>R32</f>
        <v>-----------</v>
      </c>
      <c r="T14" s="15"/>
      <c r="U14" s="16" t="str">
        <f>T32</f>
        <v>-----------</v>
      </c>
      <c r="V14" s="15"/>
      <c r="W14" s="16" t="str">
        <f>V32</f>
        <v>-----------</v>
      </c>
      <c r="X14" s="15"/>
      <c r="Y14" s="16" t="str">
        <f>X32</f>
        <v>-----------</v>
      </c>
      <c r="Z14" s="15"/>
      <c r="AA14" s="16" t="str">
        <f>Z32</f>
        <v>-----------</v>
      </c>
      <c r="AB14" s="15"/>
      <c r="AC14" s="16" t="str">
        <f>AB32</f>
        <v>-----------</v>
      </c>
      <c r="AD14" s="15"/>
      <c r="AE14" s="16" t="str">
        <f>AD32</f>
        <v>-----------</v>
      </c>
      <c r="AF14" s="15"/>
      <c r="AG14" s="16" t="str">
        <f>AF32</f>
        <v>-----------</v>
      </c>
      <c r="AH14" s="15"/>
      <c r="AI14" s="16" t="str">
        <f>AH32</f>
        <v>-----------</v>
      </c>
      <c r="AJ14" s="12"/>
    </row>
    <row r="15" spans="2:36" x14ac:dyDescent="0.25">
      <c r="B15" s="11"/>
      <c r="D15" s="15"/>
      <c r="E15" s="17"/>
      <c r="F15" s="15"/>
      <c r="G15" s="17"/>
      <c r="H15" s="15"/>
      <c r="I15" s="17"/>
      <c r="J15" s="15"/>
      <c r="K15" s="17"/>
      <c r="L15" s="15"/>
      <c r="M15" s="17"/>
      <c r="N15" s="15"/>
      <c r="O15" s="17"/>
      <c r="P15" s="15"/>
      <c r="Q15" s="17"/>
      <c r="R15" s="15"/>
      <c r="S15" s="17"/>
      <c r="T15" s="15"/>
      <c r="U15" s="17"/>
      <c r="V15" s="15"/>
      <c r="W15" s="17"/>
      <c r="X15" s="15"/>
      <c r="Y15" s="17"/>
      <c r="Z15" s="15"/>
      <c r="AA15" s="17"/>
      <c r="AB15" s="15"/>
      <c r="AC15" s="17"/>
      <c r="AD15" s="15"/>
      <c r="AE15" s="17"/>
      <c r="AF15" s="15"/>
      <c r="AG15" s="17"/>
      <c r="AH15" s="15"/>
      <c r="AI15" s="17"/>
      <c r="AJ15" s="12"/>
    </row>
    <row r="16" spans="2:36" x14ac:dyDescent="0.25">
      <c r="B16" s="11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15"/>
      <c r="O16" s="17"/>
      <c r="P16" s="15"/>
      <c r="Q16" s="17"/>
      <c r="R16" s="15"/>
      <c r="S16" s="17"/>
      <c r="T16" s="15"/>
      <c r="U16" s="17"/>
      <c r="V16" s="15"/>
      <c r="W16" s="17"/>
      <c r="X16" s="15"/>
      <c r="Y16" s="17"/>
      <c r="Z16" s="15"/>
      <c r="AA16" s="17"/>
      <c r="AB16" s="15"/>
      <c r="AC16" s="17"/>
      <c r="AD16" s="15"/>
      <c r="AE16" s="17"/>
      <c r="AF16" s="15"/>
      <c r="AG16" s="17"/>
      <c r="AH16" s="15"/>
      <c r="AI16" s="17"/>
      <c r="AJ16" s="12"/>
    </row>
    <row r="17" spans="2:36" x14ac:dyDescent="0.25">
      <c r="B17" s="11"/>
      <c r="C17" s="1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15"/>
      <c r="O17" s="17"/>
      <c r="P17" s="15"/>
      <c r="Q17" s="17"/>
      <c r="R17" s="15"/>
      <c r="S17" s="17"/>
      <c r="T17" s="15"/>
      <c r="U17" s="17"/>
      <c r="V17" s="15"/>
      <c r="W17" s="17"/>
      <c r="X17" s="15"/>
      <c r="Y17" s="17"/>
      <c r="Z17" s="15"/>
      <c r="AA17" s="17"/>
      <c r="AB17" s="15"/>
      <c r="AC17" s="17"/>
      <c r="AD17" s="15"/>
      <c r="AE17" s="17"/>
      <c r="AF17" s="15"/>
      <c r="AG17" s="17"/>
      <c r="AH17" s="15"/>
      <c r="AI17" s="17"/>
      <c r="AJ17" s="12"/>
    </row>
    <row r="18" spans="2:36" x14ac:dyDescent="0.25">
      <c r="B18" s="11"/>
      <c r="C18" s="1"/>
      <c r="D18" s="15"/>
      <c r="E18" s="17"/>
      <c r="F18" s="15"/>
      <c r="G18" s="17"/>
      <c r="H18" s="15"/>
      <c r="I18" s="17"/>
      <c r="J18" s="15"/>
      <c r="K18" s="17"/>
      <c r="L18" s="15"/>
      <c r="M18" s="17"/>
      <c r="N18" s="15"/>
      <c r="O18" s="17"/>
      <c r="P18" s="15"/>
      <c r="Q18" s="17"/>
      <c r="R18" s="15"/>
      <c r="S18" s="17"/>
      <c r="T18" s="15"/>
      <c r="U18" s="17"/>
      <c r="V18" s="15"/>
      <c r="W18" s="17"/>
      <c r="X18" s="15"/>
      <c r="Y18" s="17"/>
      <c r="Z18" s="15"/>
      <c r="AA18" s="17"/>
      <c r="AB18" s="15"/>
      <c r="AC18" s="17"/>
      <c r="AD18" s="15"/>
      <c r="AE18" s="17"/>
      <c r="AF18" s="15"/>
      <c r="AG18" s="17"/>
      <c r="AH18" s="15"/>
      <c r="AI18" s="17"/>
      <c r="AJ18" s="12"/>
    </row>
    <row r="19" spans="2:36" x14ac:dyDescent="0.25">
      <c r="B19" s="11"/>
      <c r="C19" s="1"/>
      <c r="D19" s="15"/>
      <c r="E19" s="17"/>
      <c r="F19" s="15"/>
      <c r="G19" s="17"/>
      <c r="H19" s="15"/>
      <c r="I19" s="17"/>
      <c r="J19" s="15"/>
      <c r="K19" s="17"/>
      <c r="L19" s="15"/>
      <c r="M19" s="17"/>
      <c r="N19" s="15"/>
      <c r="O19" s="17"/>
      <c r="P19" s="15"/>
      <c r="Q19" s="17"/>
      <c r="R19" s="15"/>
      <c r="S19" s="17"/>
      <c r="T19" s="15"/>
      <c r="U19" s="17"/>
      <c r="V19" s="15"/>
      <c r="W19" s="17"/>
      <c r="X19" s="15"/>
      <c r="Y19" s="17"/>
      <c r="Z19" s="15"/>
      <c r="AA19" s="17"/>
      <c r="AB19" s="15"/>
      <c r="AC19" s="17"/>
      <c r="AD19" s="15"/>
      <c r="AE19" s="17"/>
      <c r="AF19" s="15"/>
      <c r="AG19" s="17"/>
      <c r="AH19" s="15"/>
      <c r="AI19" s="17"/>
      <c r="AJ19" s="12"/>
    </row>
    <row r="20" spans="2:36" ht="28.5" x14ac:dyDescent="0.45">
      <c r="B20" s="11"/>
      <c r="C20" s="18" t="s">
        <v>30</v>
      </c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15"/>
      <c r="O20" s="17"/>
      <c r="P20" s="15"/>
      <c r="Q20" s="17"/>
      <c r="R20" s="15"/>
      <c r="S20" s="17"/>
      <c r="T20" s="15"/>
      <c r="U20" s="17"/>
      <c r="V20" s="15"/>
      <c r="W20" s="17"/>
      <c r="X20" s="15"/>
      <c r="Y20" s="17"/>
      <c r="Z20" s="15"/>
      <c r="AA20" s="17"/>
      <c r="AB20" s="15"/>
      <c r="AC20" s="17"/>
      <c r="AD20" s="15"/>
      <c r="AE20" s="17"/>
      <c r="AF20" s="15"/>
      <c r="AG20" s="17"/>
      <c r="AH20" s="15"/>
      <c r="AI20" s="17"/>
      <c r="AJ20" s="12"/>
    </row>
    <row r="21" spans="2:36" ht="28.5" x14ac:dyDescent="0.45">
      <c r="B21" s="11"/>
      <c r="C21" s="36">
        <v>5</v>
      </c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15"/>
      <c r="O21" s="17"/>
      <c r="P21" s="15"/>
      <c r="Q21" s="17"/>
      <c r="R21" s="15"/>
      <c r="S21" s="17"/>
      <c r="T21" s="15"/>
      <c r="U21" s="17"/>
      <c r="V21" s="15"/>
      <c r="W21" s="17"/>
      <c r="X21" s="15"/>
      <c r="Y21" s="17"/>
      <c r="Z21" s="15"/>
      <c r="AA21" s="17"/>
      <c r="AB21" s="15"/>
      <c r="AC21" s="17"/>
      <c r="AD21" s="15"/>
      <c r="AE21" s="17"/>
      <c r="AF21" s="15"/>
      <c r="AG21" s="17"/>
      <c r="AH21" s="15"/>
      <c r="AI21" s="17"/>
      <c r="AJ21" s="12"/>
    </row>
    <row r="22" spans="2:36" ht="18.75" customHeight="1" x14ac:dyDescent="0.25">
      <c r="B22" s="11"/>
      <c r="D22" s="19" t="s">
        <v>45</v>
      </c>
      <c r="E22" s="16">
        <f>IF(D28="","",(IF(D28="",B28,IF(D32="-----------",D28-D34,D32-D34)-E35-E36)))</f>
        <v>5</v>
      </c>
      <c r="F22" s="19" t="s">
        <v>45</v>
      </c>
      <c r="G22" s="16">
        <f>IF(F28="","",(IF(F28="",D28,IF(F32="-----------",F28-F34,F32-F34)-G35-G36)))</f>
        <v>5</v>
      </c>
      <c r="H22" s="19" t="s">
        <v>45</v>
      </c>
      <c r="I22" s="16" t="str">
        <f>IF(H28="","",(IF(H28="",F28,IF(H32="-----------",H28-H34,H32-H34)-I35-I36)))</f>
        <v/>
      </c>
      <c r="J22" s="19" t="s">
        <v>45</v>
      </c>
      <c r="K22" s="16" t="str">
        <f>IF(J28="","",(IF(J28="",H28,IF(J32="-----------",J28-J34,J32-J34)-K35-K36)))</f>
        <v/>
      </c>
      <c r="L22" s="19" t="s">
        <v>45</v>
      </c>
      <c r="M22" s="16" t="str">
        <f>IF(L28="","",(IF(L28="",J28,IF(L32="-----------",L28-L34,L32-L34)-M35-M36)))</f>
        <v/>
      </c>
      <c r="N22" s="19" t="s">
        <v>45</v>
      </c>
      <c r="O22" s="16" t="str">
        <f>IF(N28="","",(IF(N28="",L28,IF(N32="-----------",N28-N34,N32-N34)-O35-O36)))</f>
        <v/>
      </c>
      <c r="P22" s="19" t="s">
        <v>45</v>
      </c>
      <c r="Q22" s="16" t="str">
        <f>IF(P28="","",(IF(P28="",N28,IF(P32="-----------",P28-P34,P32-P34)-Q35-Q36)))</f>
        <v/>
      </c>
      <c r="R22" s="19" t="s">
        <v>45</v>
      </c>
      <c r="S22" s="16" t="str">
        <f>IF(R28="","",(IF(R28="",P28,IF(R32="-----------",R28-R34,R32-R34)-S35-S36)))</f>
        <v/>
      </c>
      <c r="T22" s="19" t="s">
        <v>45</v>
      </c>
      <c r="U22" s="16" t="str">
        <f>IF(T28="","",(IF(T28="",R28,IF(T32="-----------",T28-T34,T32-T34)-U35-U36)))</f>
        <v/>
      </c>
      <c r="V22" s="19" t="s">
        <v>45</v>
      </c>
      <c r="W22" s="16" t="str">
        <f>IF(V28="","",(IF(V28="",T28,IF(V32="-----------",V28-V34,V32-V34)-W35-W36)))</f>
        <v/>
      </c>
      <c r="X22" s="19" t="s">
        <v>45</v>
      </c>
      <c r="Y22" s="16" t="str">
        <f>IF(X28="","",(IF(X28="",V28,IF(X32="-----------",X28-X34,X32-X34)-Y35-Y36)))</f>
        <v/>
      </c>
      <c r="Z22" s="19" t="s">
        <v>45</v>
      </c>
      <c r="AA22" s="16" t="str">
        <f>IF(Z28="","",(IF(Z28="",X28,IF(Z32="-----------",Z28-Z34,Z32-Z34)-AA35-AA36)))</f>
        <v/>
      </c>
      <c r="AB22" s="19" t="s">
        <v>45</v>
      </c>
      <c r="AC22" s="16" t="str">
        <f>IF(AB28="","",(IF(AB28="",Z28,IF(AB32="-----------",AB28-AB34,AB32-AB34)-AC35-AC36)))</f>
        <v/>
      </c>
      <c r="AD22" s="19" t="s">
        <v>45</v>
      </c>
      <c r="AE22" s="16" t="str">
        <f>IF(AD28="","",(IF(AD28="",AB28,IF(AD32="-----------",AD28-AD34,AD32-AD34)-AE35-AE36)))</f>
        <v/>
      </c>
      <c r="AF22" s="19" t="s">
        <v>45</v>
      </c>
      <c r="AG22" s="16" t="str">
        <f>IF(AF28="","",(IF(AF28="",AD28,IF(AF32="-----------",AF28-AF34,AF32-AF34)-AG35-AG36)))</f>
        <v/>
      </c>
      <c r="AH22" s="19" t="s">
        <v>45</v>
      </c>
      <c r="AI22" s="16" t="str">
        <f>IF(AH28="","",(IF(AH28="",AF28,IF(AH32="-----------",AH28-AH34,AH32-AH34)-AI35-AI36)))</f>
        <v/>
      </c>
      <c r="AJ22" s="12"/>
    </row>
    <row r="23" spans="2:36" ht="18.75" customHeight="1" x14ac:dyDescent="0.25">
      <c r="B23" s="11"/>
      <c r="C23" s="1"/>
      <c r="D23" s="20" t="s">
        <v>49</v>
      </c>
      <c r="E23" s="21">
        <f>IF(D28="","",(IF(D28="",B28,IF(D32="-----------",D28-D34,D32-D34)-E35-E36))-1)</f>
        <v>4</v>
      </c>
      <c r="F23" s="20" t="s">
        <v>49</v>
      </c>
      <c r="G23" s="21">
        <f>IF(F28="","",(IF(F28="",D28,IF(F32="-----------",F28-F34,F32-F34)-G35-G36))-1)</f>
        <v>4</v>
      </c>
      <c r="H23" s="20" t="s">
        <v>49</v>
      </c>
      <c r="I23" s="21" t="str">
        <f>IF(H28="","",(IF(H28="",F28,IF(H32="-----------",H28-H34,H32-H34)-I35-I36))-1)</f>
        <v/>
      </c>
      <c r="J23" s="20" t="s">
        <v>49</v>
      </c>
      <c r="K23" s="21" t="str">
        <f>IF(J28="","",(IF(J28="",H28,IF(J32="-----------",J28-J34,J32-J34)-K35-K36))-1)</f>
        <v/>
      </c>
      <c r="L23" s="20" t="s">
        <v>49</v>
      </c>
      <c r="M23" s="21" t="str">
        <f>IF(L28="","",(IF(L28="",J28,IF(L32="-----------",L28-L34,L32-L34)-M35-M36))-1)</f>
        <v/>
      </c>
      <c r="N23" s="20" t="s">
        <v>49</v>
      </c>
      <c r="O23" s="21" t="str">
        <f>IF(N28="","",(IF(N28="",L28,IF(N32="-----------",N28-N34,N32-N34)-O35-O36))-1)</f>
        <v/>
      </c>
      <c r="P23" s="20" t="s">
        <v>49</v>
      </c>
      <c r="Q23" s="21" t="str">
        <f>IF(P28="","",(IF(P28="",N28,IF(P32="-----------",P28-P34,P32-P34)-Q35-Q36))-1)</f>
        <v/>
      </c>
      <c r="R23" s="20" t="s">
        <v>49</v>
      </c>
      <c r="S23" s="21" t="str">
        <f>IF(R28="","",(IF(R28="",P28,IF(R32="-----------",R28-R34,R32-R34)-S35-S36))-1)</f>
        <v/>
      </c>
      <c r="T23" s="20" t="s">
        <v>49</v>
      </c>
      <c r="U23" s="21" t="str">
        <f>IF(T28="","",(IF(T28="",R28,IF(T32="-----------",T28-T34,T32-T34)-U35-U36))-1)</f>
        <v/>
      </c>
      <c r="V23" s="20" t="s">
        <v>49</v>
      </c>
      <c r="W23" s="21" t="str">
        <f>IF(V28="","",(IF(V28="",T28,IF(V32="-----------",V28-V34,V32-V34)-W35-W36))-1)</f>
        <v/>
      </c>
      <c r="X23" s="20" t="s">
        <v>49</v>
      </c>
      <c r="Y23" s="21" t="str">
        <f>IF(X28="","",(IF(X28="",V28,IF(X32="-----------",X28-X34,X32-X34)-Y35-Y36))-1)</f>
        <v/>
      </c>
      <c r="Z23" s="20" t="s">
        <v>49</v>
      </c>
      <c r="AA23" s="21" t="str">
        <f>IF(Z28="","",(IF(Z28="",X28,IF(Z32="-----------",Z28-Z34,Z32-Z34)-AA35-AA36))-1)</f>
        <v/>
      </c>
      <c r="AB23" s="20" t="s">
        <v>49</v>
      </c>
      <c r="AC23" s="21" t="str">
        <f>IF(AB28="","",(IF(AB28="",Z28,IF(AB32="-----------",AB28-AB34,AB32-AB34)-AC35-AC36))-1)</f>
        <v/>
      </c>
      <c r="AD23" s="20" t="s">
        <v>49</v>
      </c>
      <c r="AE23" s="21" t="str">
        <f>IF(AD28="","",(IF(AD28="",AB28,IF(AD32="-----------",AD28-AD34,AD32-AD34)-AE35-AE36))-1)</f>
        <v/>
      </c>
      <c r="AF23" s="20" t="s">
        <v>49</v>
      </c>
      <c r="AG23" s="21" t="str">
        <f>IF(AF28="","",(IF(AF28="",AD28,IF(AF32="-----------",AF28-AF34,AF32-AF34)-AG35-AG36))-1)</f>
        <v/>
      </c>
      <c r="AH23" s="20" t="s">
        <v>49</v>
      </c>
      <c r="AI23" s="21" t="str">
        <f>IF(AH28="","",(IF(AH28="",AF28,IF(AH32="-----------",AH28-AH34,AH32-AH34)-AI35-AI36))-1)</f>
        <v/>
      </c>
      <c r="AJ23" s="12"/>
    </row>
    <row r="24" spans="2:36" s="23" customFormat="1" ht="18.75" customHeight="1" x14ac:dyDescent="0.25">
      <c r="B24" s="22"/>
      <c r="AJ24" s="24"/>
    </row>
    <row r="25" spans="2:36" ht="18.75" customHeight="1" x14ac:dyDescent="0.25">
      <c r="B25" s="11"/>
      <c r="C25" s="84" t="s">
        <v>46</v>
      </c>
      <c r="D25" s="78" t="s">
        <v>54</v>
      </c>
      <c r="E25" s="79"/>
      <c r="F25" s="78" t="s">
        <v>55</v>
      </c>
      <c r="G25" s="79"/>
      <c r="H25" s="78" t="s">
        <v>56</v>
      </c>
      <c r="I25" s="79"/>
      <c r="J25" s="78" t="s">
        <v>57</v>
      </c>
      <c r="K25" s="79"/>
      <c r="L25" s="78" t="s">
        <v>58</v>
      </c>
      <c r="M25" s="79"/>
      <c r="N25" s="78" t="s">
        <v>59</v>
      </c>
      <c r="O25" s="79"/>
      <c r="P25" s="78" t="s">
        <v>60</v>
      </c>
      <c r="Q25" s="79"/>
      <c r="R25" s="78" t="s">
        <v>61</v>
      </c>
      <c r="S25" s="79"/>
      <c r="T25" s="78" t="s">
        <v>62</v>
      </c>
      <c r="U25" s="79"/>
      <c r="V25" s="78" t="s">
        <v>63</v>
      </c>
      <c r="W25" s="79"/>
      <c r="X25" s="78" t="s">
        <v>64</v>
      </c>
      <c r="Y25" s="79"/>
      <c r="Z25" s="78" t="s">
        <v>65</v>
      </c>
      <c r="AA25" s="79"/>
      <c r="AB25" s="78" t="s">
        <v>66</v>
      </c>
      <c r="AC25" s="79"/>
      <c r="AD25" s="78" t="s">
        <v>67</v>
      </c>
      <c r="AE25" s="79"/>
      <c r="AF25" s="78" t="s">
        <v>68</v>
      </c>
      <c r="AG25" s="79"/>
      <c r="AH25" s="78" t="s">
        <v>69</v>
      </c>
      <c r="AI25" s="79"/>
      <c r="AJ25" s="12"/>
    </row>
    <row r="26" spans="2:36" ht="31.5" customHeight="1" thickBot="1" x14ac:dyDescent="0.3">
      <c r="B26" s="11"/>
      <c r="C26" s="84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12"/>
    </row>
    <row r="27" spans="2:36" ht="18.75" customHeight="1" x14ac:dyDescent="0.3">
      <c r="B27" s="11"/>
      <c r="C27" s="25" t="s">
        <v>43</v>
      </c>
      <c r="D27" s="80">
        <v>0</v>
      </c>
      <c r="E27" s="81"/>
      <c r="F27" s="80">
        <v>0</v>
      </c>
      <c r="G27" s="81"/>
      <c r="H27" s="80">
        <v>0</v>
      </c>
      <c r="I27" s="81"/>
      <c r="J27" s="80">
        <v>0</v>
      </c>
      <c r="K27" s="81"/>
      <c r="L27" s="80">
        <v>0</v>
      </c>
      <c r="M27" s="81"/>
      <c r="N27" s="80">
        <v>0</v>
      </c>
      <c r="O27" s="81"/>
      <c r="P27" s="80">
        <v>0</v>
      </c>
      <c r="Q27" s="81"/>
      <c r="R27" s="80">
        <v>0</v>
      </c>
      <c r="S27" s="81"/>
      <c r="T27" s="80">
        <v>0</v>
      </c>
      <c r="U27" s="81"/>
      <c r="V27" s="80">
        <v>0</v>
      </c>
      <c r="W27" s="81"/>
      <c r="X27" s="80">
        <v>0</v>
      </c>
      <c r="Y27" s="81"/>
      <c r="Z27" s="80">
        <v>0</v>
      </c>
      <c r="AA27" s="81"/>
      <c r="AB27" s="80">
        <v>0</v>
      </c>
      <c r="AC27" s="81"/>
      <c r="AD27" s="80">
        <v>0</v>
      </c>
      <c r="AE27" s="81"/>
      <c r="AF27" s="80">
        <v>0</v>
      </c>
      <c r="AG27" s="81"/>
      <c r="AH27" s="80">
        <v>0</v>
      </c>
      <c r="AI27" s="81"/>
      <c r="AJ27" s="12"/>
    </row>
    <row r="28" spans="2:36" ht="18.75" customHeight="1" x14ac:dyDescent="0.3">
      <c r="B28" s="26"/>
      <c r="C28" s="25" t="s">
        <v>31</v>
      </c>
      <c r="D28" s="74">
        <f>C21-(D27*0.25/1000)</f>
        <v>5</v>
      </c>
      <c r="E28" s="75"/>
      <c r="F28" s="91">
        <f>E32-(0.25*F27/1000)</f>
        <v>5</v>
      </c>
      <c r="G28" s="92"/>
      <c r="H28" s="74" t="str">
        <f>IF(G32="-----------","",G32-(0.25*H27/1000))</f>
        <v/>
      </c>
      <c r="I28" s="75"/>
      <c r="J28" s="74" t="str">
        <f>IF(I32="-----------","",I32-(0.25*J27/1000))</f>
        <v/>
      </c>
      <c r="K28" s="75"/>
      <c r="L28" s="74" t="str">
        <f>IF(K32="-----------","",K32-(0.25*L27/1000))</f>
        <v/>
      </c>
      <c r="M28" s="75"/>
      <c r="N28" s="74" t="str">
        <f>IF(M32="-----------","",M32-(0.25*N27/1000))</f>
        <v/>
      </c>
      <c r="O28" s="75"/>
      <c r="P28" s="74" t="str">
        <f>IF(O32="-----------","",O32-(0.25*P27/1000))</f>
        <v/>
      </c>
      <c r="Q28" s="75"/>
      <c r="R28" s="74" t="str">
        <f>IF(Q32="-----------","",Q32-(0.25*R27/1000))</f>
        <v/>
      </c>
      <c r="S28" s="75"/>
      <c r="T28" s="74" t="str">
        <f>IF(S32="-----------","",S32-(0.25*T27/1000))</f>
        <v/>
      </c>
      <c r="U28" s="75"/>
      <c r="V28" s="74" t="str">
        <f>IF(U32="-----------","",U32-(0.25*V27/1000))</f>
        <v/>
      </c>
      <c r="W28" s="75"/>
      <c r="X28" s="74" t="str">
        <f>IF(W32="-----------","",W32-(0.25*X27/1000))</f>
        <v/>
      </c>
      <c r="Y28" s="75"/>
      <c r="Z28" s="74" t="str">
        <f>IF(Y32="-----------","",Y32-(0.25*Z27/1000))</f>
        <v/>
      </c>
      <c r="AA28" s="75"/>
      <c r="AB28" s="74" t="str">
        <f>IF(AA32="-----------","",AA32-(0.25*AB27/1000))</f>
        <v/>
      </c>
      <c r="AC28" s="75"/>
      <c r="AD28" s="74" t="str">
        <f>IF(AC32="-----------","",AC32-(0.25*AD27/1000))</f>
        <v/>
      </c>
      <c r="AE28" s="75"/>
      <c r="AF28" s="74" t="str">
        <f>IF(AE32="-----------","",AE32-(0.25*AF27/1000))</f>
        <v/>
      </c>
      <c r="AG28" s="75"/>
      <c r="AH28" s="74" t="str">
        <f>IF(AG32="-----------","",AG32-(0.25*AH27/1000))</f>
        <v/>
      </c>
      <c r="AI28" s="75"/>
      <c r="AJ28" s="12"/>
    </row>
    <row r="29" spans="2:36" ht="18.75" customHeight="1" x14ac:dyDescent="0.3">
      <c r="B29" s="11"/>
      <c r="C29" s="25" t="s">
        <v>80</v>
      </c>
      <c r="D29" s="76" t="s">
        <v>26</v>
      </c>
      <c r="E29" s="77"/>
      <c r="F29" s="76" t="s">
        <v>26</v>
      </c>
      <c r="G29" s="77"/>
      <c r="H29" s="76" t="s">
        <v>26</v>
      </c>
      <c r="I29" s="77"/>
      <c r="J29" s="76" t="s">
        <v>26</v>
      </c>
      <c r="K29" s="77"/>
      <c r="L29" s="76" t="s">
        <v>26</v>
      </c>
      <c r="M29" s="77"/>
      <c r="N29" s="76" t="s">
        <v>26</v>
      </c>
      <c r="O29" s="77"/>
      <c r="P29" s="76" t="s">
        <v>26</v>
      </c>
      <c r="Q29" s="77"/>
      <c r="R29" s="76" t="s">
        <v>29</v>
      </c>
      <c r="S29" s="77"/>
      <c r="T29" s="76" t="s">
        <v>26</v>
      </c>
      <c r="U29" s="77"/>
      <c r="V29" s="76" t="s">
        <v>26</v>
      </c>
      <c r="W29" s="77"/>
      <c r="X29" s="76" t="s">
        <v>26</v>
      </c>
      <c r="Y29" s="77"/>
      <c r="Z29" s="76" t="s">
        <v>26</v>
      </c>
      <c r="AA29" s="77"/>
      <c r="AB29" s="76" t="s">
        <v>26</v>
      </c>
      <c r="AC29" s="77"/>
      <c r="AD29" s="76" t="s">
        <v>26</v>
      </c>
      <c r="AE29" s="77"/>
      <c r="AF29" s="76" t="s">
        <v>26</v>
      </c>
      <c r="AG29" s="77"/>
      <c r="AH29" s="76" t="s">
        <v>26</v>
      </c>
      <c r="AI29" s="77"/>
      <c r="AJ29" s="12"/>
    </row>
    <row r="30" spans="2:36" ht="18.75" hidden="1" customHeight="1" x14ac:dyDescent="0.3">
      <c r="B30" s="11"/>
      <c r="C30" s="25" t="s">
        <v>32</v>
      </c>
      <c r="D30" s="60" t="s">
        <v>21</v>
      </c>
      <c r="E30" s="61" t="s">
        <v>22</v>
      </c>
      <c r="F30" s="60" t="str">
        <f>IF(F29="Ausente","-----------",IF(F29="Simétrica","---------","%Menor 2"))</f>
        <v>-----------</v>
      </c>
      <c r="G30" s="61" t="str">
        <f>IF(F29="Ausente","-----------",IF(F29="Simétrica","--------","%Maior 2"))</f>
        <v>-----------</v>
      </c>
      <c r="H30" s="60" t="str">
        <f>IF(H29="Ausente","-----------",IF(H29="Simétrica","---------","%Menor 3"))</f>
        <v>-----------</v>
      </c>
      <c r="I30" s="61" t="str">
        <f>IF(H29="Ausente","-----------",IF(H29="Simétrica","--------","%Maior 3"))</f>
        <v>-----------</v>
      </c>
      <c r="J30" s="60" t="str">
        <f>IF(J29="Ausente","-----------",IF(J29="Simétrica","---------","%Menor 4"))</f>
        <v>-----------</v>
      </c>
      <c r="K30" s="61" t="str">
        <f>IF(J29="Ausente","-----------",IF(J29="Simétrica","--------","%Maior 4"))</f>
        <v>-----------</v>
      </c>
      <c r="L30" s="60" t="str">
        <f>IF(L29="Ausente","-----------",IF(L29="Simétrica","---------","%Menor 5"))</f>
        <v>-----------</v>
      </c>
      <c r="M30" s="61" t="str">
        <f>IF(L29="Ausente","-----------",IF(L29="Simétrica","--------","%Maior 5"))</f>
        <v>-----------</v>
      </c>
      <c r="N30" s="60" t="str">
        <f>IF(N29="Ausente","-----------",IF(N29="Simétrica","---------","%Menor 6"))</f>
        <v>-----------</v>
      </c>
      <c r="O30" s="61" t="str">
        <f>IF(N29="Ausente","-----------",IF(N29="Simétrica","--------","%Maior 6"))</f>
        <v>-----------</v>
      </c>
      <c r="P30" s="60" t="str">
        <f>IF(P29="Ausente","-----------",IF(P29="Simétrica","---------","%Menor 7"))</f>
        <v>-----------</v>
      </c>
      <c r="Q30" s="61" t="str">
        <f>IF(P29="Ausente","-----------",IF(P29="Simétrica","--------","%Maior 7"))</f>
        <v>-----------</v>
      </c>
      <c r="R30" s="60" t="str">
        <f>IF(R29="Ausente","-----------",IF(R29="Simétrica","---------","%Menor 8"))</f>
        <v>---------</v>
      </c>
      <c r="S30" s="61" t="str">
        <f>IF(R29="Ausente","-----------",IF(R29="Simétrica","--------","%Maior 8"))</f>
        <v>--------</v>
      </c>
      <c r="T30" s="60" t="str">
        <f>IF(T29="Ausente","-----------",IF(T29="Simétrica","---------","%Menor 8"))</f>
        <v>-----------</v>
      </c>
      <c r="U30" s="61" t="str">
        <f>IF(T29="Ausente","-----------",IF(T29="Simétrica","--------","%Maior 8"))</f>
        <v>-----------</v>
      </c>
      <c r="V30" s="60" t="str">
        <f>IF(V29="Ausente","-----------",IF(V29="Simétrica","---------","%Menor 8"))</f>
        <v>-----------</v>
      </c>
      <c r="W30" s="61" t="str">
        <f>IF(V29="Ausente","-----------",IF(V29="Simétrica","--------","%Maior 8"))</f>
        <v>-----------</v>
      </c>
      <c r="X30" s="60" t="str">
        <f>IF(X29="Ausente","-----------",IF(X29="Simétrica","---------","%Menor 8"))</f>
        <v>-----------</v>
      </c>
      <c r="Y30" s="61" t="str">
        <f>IF(X29="Ausente","-----------",IF(X29="Simétrica","--------","%Maior 8"))</f>
        <v>-----------</v>
      </c>
      <c r="Z30" s="60" t="str">
        <f>IF(Z29="Ausente","-----------",IF(Z29="Simétrica","---------","%Menor 8"))</f>
        <v>-----------</v>
      </c>
      <c r="AA30" s="61" t="str">
        <f>IF(Z29="Ausente","-----------",IF(Z29="Simétrica","--------","%Maior 8"))</f>
        <v>-----------</v>
      </c>
      <c r="AB30" s="60" t="str">
        <f>IF(AB29="Ausente","-----------",IF(AB29="Simétrica","---------","%Menor 8"))</f>
        <v>-----------</v>
      </c>
      <c r="AC30" s="61" t="str">
        <f>IF(AB29="Ausente","-----------",IF(AB29="Simétrica","--------","%Maior 8"))</f>
        <v>-----------</v>
      </c>
      <c r="AD30" s="60" t="str">
        <f>IF(AD29="Ausente","-----------",IF(AD29="Simétrica","---------","%Menor 8"))</f>
        <v>-----------</v>
      </c>
      <c r="AE30" s="61" t="str">
        <f>IF(AD29="Ausente","-----------",IF(AD29="Simétrica","--------","%Maior 8"))</f>
        <v>-----------</v>
      </c>
      <c r="AF30" s="60" t="str">
        <f>IF(AF29="Ausente","-----------",IF(AF29="Simétrica","---------","%Menor 8"))</f>
        <v>-----------</v>
      </c>
      <c r="AG30" s="61" t="str">
        <f>IF(AF29="Ausente","-----------",IF(AF29="Simétrica","--------","%Maior 8"))</f>
        <v>-----------</v>
      </c>
      <c r="AH30" s="60" t="str">
        <f>IF(AH29="Ausente","-----------",IF(AH29="Simétrica","---------","%Menor 8"))</f>
        <v>-----------</v>
      </c>
      <c r="AI30" s="61" t="str">
        <f>IF(AH29="Ausente","-----------",IF(AH29="Simétrica","--------","%Maior 8"))</f>
        <v>-----------</v>
      </c>
      <c r="AJ30" s="12"/>
    </row>
    <row r="31" spans="2:36" ht="18.75" hidden="1" customHeight="1" x14ac:dyDescent="0.3">
      <c r="B31" s="11"/>
      <c r="C31" s="25" t="s">
        <v>23</v>
      </c>
      <c r="D31" s="60">
        <f>VLOOKUP(D29,'Tabela dos Splitteres'!$C$13:$E$25,2,FALSE)</f>
        <v>0</v>
      </c>
      <c r="E31" s="61">
        <f>VLOOKUP(D29,'Tabela dos Splitteres'!$C$13:$E$25,3,FALSE)</f>
        <v>0</v>
      </c>
      <c r="F31" s="60" t="str">
        <f>IF(F29="Ausente","-----------",IF(F29="Simétrica","-----------",VLOOKUP(F29,'Tabela dos Splitteres'!$G$4:$I$17,2,FALSE)))</f>
        <v>-----------</v>
      </c>
      <c r="G31" s="61" t="str">
        <f>IF(F29="Ausente","-----------",IF(F29="Simétrica","-----------",VLOOKUP(F29,'Tabela dos Splitteres'!$G$4:$I$17,3,FALSE)))</f>
        <v>-----------</v>
      </c>
      <c r="H31" s="60" t="str">
        <f>IF(H29="Ausente","-----------",IF(H29="Simétrica","-----------",VLOOKUP(H29,'Tabela dos Splitteres'!$G$4:$I$17,2,FALSE)))</f>
        <v>-----------</v>
      </c>
      <c r="I31" s="61" t="str">
        <f>IF(H29="Ausente","-----------",IF(H29="Simétrica","-----------",VLOOKUP(H29,'Tabela dos Splitteres'!$G$4:$I$17,3,FALSE)))</f>
        <v>-----------</v>
      </c>
      <c r="J31" s="60" t="str">
        <f>IF(J29="Ausente","-----------",IF(J29="Simétrica","-----------",VLOOKUP(J29,'Tabela dos Splitteres'!$G$4:$I$17,2,FALSE)))</f>
        <v>-----------</v>
      </c>
      <c r="K31" s="61" t="str">
        <f>IF(J29="Ausente","-----------",IF(J29="Simétrica","-----------",VLOOKUP(J29,'Tabela dos Splitteres'!$G$4:$I$17,3,FALSE)))</f>
        <v>-----------</v>
      </c>
      <c r="L31" s="60" t="str">
        <f>IF(L29="Ausente","-----------",IF(L29="Simétrica","-----------",VLOOKUP(L29,'Tabela dos Splitteres'!$G$4:$I$17,2,FALSE)))</f>
        <v>-----------</v>
      </c>
      <c r="M31" s="61" t="str">
        <f>IF(L29="Ausente","-----------",IF(L29="Simétrica","-----------",VLOOKUP(L29,'Tabela dos Splitteres'!$G$4:$I$17,3,FALSE)))</f>
        <v>-----------</v>
      </c>
      <c r="N31" s="60" t="str">
        <f>IF(N29="Ausente","-----------",IF(N29="Simétrica","-----------",VLOOKUP(N29,'Tabela dos Splitteres'!$G$4:$I$17,2,FALSE)))</f>
        <v>-----------</v>
      </c>
      <c r="O31" s="61" t="str">
        <f>IF(N29="Ausente","-----------",IF(N29="Simétrica","-----------",VLOOKUP(N29,'Tabela dos Splitteres'!$G$4:$I$17,3,FALSE)))</f>
        <v>-----------</v>
      </c>
      <c r="P31" s="60" t="str">
        <f>IF(P29="Ausente","-----------",IF(P29="Simétrica","-----------",VLOOKUP(P29,'Tabela dos Splitteres'!$G$4:$I$17,2,FALSE)))</f>
        <v>-----------</v>
      </c>
      <c r="Q31" s="61" t="str">
        <f>IF(P29="Ausente","-----------",IF(P29="Simétrica","-----------",VLOOKUP(P29,'Tabela dos Splitteres'!$G$4:$I$17,3,FALSE)))</f>
        <v>-----------</v>
      </c>
      <c r="R31" s="60" t="str">
        <f>IF(R29="Ausente","-----------",IF(R29="Simétrica","-----------",VLOOKUP(R29,'Tabela dos Splitteres'!$G$4:$I$17,2,FALSE)))</f>
        <v>-----------</v>
      </c>
      <c r="S31" s="61" t="str">
        <f>IF(R29="Ausente","-----------",IF(R29="Simétrica","-----------",VLOOKUP(R29,'Tabela dos Splitteres'!$G$4:$I$17,3,FALSE)))</f>
        <v>-----------</v>
      </c>
      <c r="T31" s="60" t="str">
        <f>IF(T29="Ausente","-----------",IF(T29="Simétrica","-----------",VLOOKUP(T29,'Tabela dos Splitteres'!$G$4:$I$17,2,FALSE)))</f>
        <v>-----------</v>
      </c>
      <c r="U31" s="61" t="str">
        <f>IF(T29="Ausente","-----------",IF(T29="Simétrica","-----------",VLOOKUP(T29,'Tabela dos Splitteres'!$G$4:$I$17,3,FALSE)))</f>
        <v>-----------</v>
      </c>
      <c r="V31" s="60" t="str">
        <f>IF(V29="Ausente","-----------",IF(V29="Simétrica","-----------",VLOOKUP(V29,'Tabela dos Splitteres'!$G$4:$I$17,2,FALSE)))</f>
        <v>-----------</v>
      </c>
      <c r="W31" s="61" t="str">
        <f>IF(V29="Ausente","-----------",IF(V29="Simétrica","-----------",VLOOKUP(V29,'Tabela dos Splitteres'!$G$4:$I$17,3,FALSE)))</f>
        <v>-----------</v>
      </c>
      <c r="X31" s="60" t="str">
        <f>IF(X29="Ausente","-----------",IF(X29="Simétrica","-----------",VLOOKUP(X29,'Tabela dos Splitteres'!$G$4:$I$17,2,FALSE)))</f>
        <v>-----------</v>
      </c>
      <c r="Y31" s="61" t="str">
        <f>IF(X29="Ausente","-----------",IF(X29="Simétrica","-----------",VLOOKUP(X29,'Tabela dos Splitteres'!$G$4:$I$17,3,FALSE)))</f>
        <v>-----------</v>
      </c>
      <c r="Z31" s="60" t="str">
        <f>IF(Z29="Ausente","-----------",IF(Z29="Simétrica","-----------",VLOOKUP(Z29,'Tabela dos Splitteres'!$G$4:$I$17,2,FALSE)))</f>
        <v>-----------</v>
      </c>
      <c r="AA31" s="61" t="str">
        <f>IF(Z29="Ausente","-----------",IF(Z29="Simétrica","-----------",VLOOKUP(Z29,'Tabela dos Splitteres'!$G$4:$I$17,3,FALSE)))</f>
        <v>-----------</v>
      </c>
      <c r="AB31" s="60" t="str">
        <f>IF(AB29="Ausente","-----------",IF(AB29="Simétrica","-----------",VLOOKUP(AB29,'Tabela dos Splitteres'!$G$4:$I$17,2,FALSE)))</f>
        <v>-----------</v>
      </c>
      <c r="AC31" s="61" t="str">
        <f>IF(AB29="Ausente","-----------",IF(AB29="Simétrica","-----------",VLOOKUP(AB29,'Tabela dos Splitteres'!$G$4:$I$17,3,FALSE)))</f>
        <v>-----------</v>
      </c>
      <c r="AD31" s="60" t="str">
        <f>IF(AD29="Ausente","-----------",IF(AD29="Simétrica","-----------",VLOOKUP(AD29,'Tabela dos Splitteres'!$G$4:$I$17,2,FALSE)))</f>
        <v>-----------</v>
      </c>
      <c r="AE31" s="61" t="str">
        <f>IF(AD29="Ausente","-----------",IF(AD29="Simétrica","-----------",VLOOKUP(AD29,'Tabela dos Splitteres'!$G$4:$I$17,3,FALSE)))</f>
        <v>-----------</v>
      </c>
      <c r="AF31" s="60" t="str">
        <f>IF(AF29="Ausente","-----------",IF(AF29="Simétrica","-----------",VLOOKUP(AF29,'Tabela dos Splitteres'!$G$4:$I$17,2,FALSE)))</f>
        <v>-----------</v>
      </c>
      <c r="AG31" s="61" t="str">
        <f>IF(AF29="Ausente","-----------",IF(AF29="Simétrica","-----------",VLOOKUP(AF29,'Tabela dos Splitteres'!$G$4:$I$17,3,FALSE)))</f>
        <v>-----------</v>
      </c>
      <c r="AH31" s="60" t="str">
        <f>IF(AH29="Ausente","-----------",IF(AH29="Simétrica","-----------",VLOOKUP(AH29,'Tabela dos Splitteres'!$G$4:$I$17,2,FALSE)))</f>
        <v>-----------</v>
      </c>
      <c r="AI31" s="61" t="str">
        <f>IF(AH29="Ausente","-----------",IF(AH29="Simétrica","-----------",VLOOKUP(AH29,'Tabela dos Splitteres'!$G$4:$I$17,3,FALSE)))</f>
        <v>-----------</v>
      </c>
      <c r="AJ31" s="12"/>
    </row>
    <row r="32" spans="2:36" ht="18.75" hidden="1" customHeight="1" x14ac:dyDescent="0.3">
      <c r="B32" s="11"/>
      <c r="C32" s="25" t="s">
        <v>33</v>
      </c>
      <c r="D32" s="62">
        <f>D28-D31</f>
        <v>5</v>
      </c>
      <c r="E32" s="63">
        <f>D28-E31</f>
        <v>5</v>
      </c>
      <c r="F32" s="62" t="str">
        <f>IF(F31="-----------","-----------",F28-F31)</f>
        <v>-----------</v>
      </c>
      <c r="G32" s="63" t="str">
        <f>IF(G31="-----------","-----------",F28-G31)</f>
        <v>-----------</v>
      </c>
      <c r="H32" s="62" t="str">
        <f>IF(H31="-----------","-----------",H28-H31)</f>
        <v>-----------</v>
      </c>
      <c r="I32" s="63" t="str">
        <f>IF(I31="-----------","-----------",H28-I31)</f>
        <v>-----------</v>
      </c>
      <c r="J32" s="62" t="str">
        <f>IF(J31="-----------","-----------",J28-J31)</f>
        <v>-----------</v>
      </c>
      <c r="K32" s="63" t="str">
        <f>IF(K31="-----------","-----------",J28-K31)</f>
        <v>-----------</v>
      </c>
      <c r="L32" s="62" t="str">
        <f>IF(L31="-----------","-----------",L28-L31)</f>
        <v>-----------</v>
      </c>
      <c r="M32" s="63" t="str">
        <f>IF(M31="-----------","-----------",L28-M31)</f>
        <v>-----------</v>
      </c>
      <c r="N32" s="62" t="str">
        <f>IF(N31="-----------","-----------",N28-N31)</f>
        <v>-----------</v>
      </c>
      <c r="O32" s="63" t="str">
        <f>IF(O31="-----------","-----------",N28-O31)</f>
        <v>-----------</v>
      </c>
      <c r="P32" s="62" t="str">
        <f>IF(P31="-----------","-----------",P28-P31)</f>
        <v>-----------</v>
      </c>
      <c r="Q32" s="63" t="str">
        <f>IF(Q31="-----------","-----------",P28-Q31)</f>
        <v>-----------</v>
      </c>
      <c r="R32" s="62" t="str">
        <f>IF(R31="-----------","-----------",R28-R31)</f>
        <v>-----------</v>
      </c>
      <c r="S32" s="63" t="str">
        <f>IF(S31="-----------","-----------",R28-S31)</f>
        <v>-----------</v>
      </c>
      <c r="T32" s="62" t="str">
        <f>IF(T31="-----------","-----------",T28-T31)</f>
        <v>-----------</v>
      </c>
      <c r="U32" s="63" t="str">
        <f>IF(U31="-----------","-----------",T28-U31)</f>
        <v>-----------</v>
      </c>
      <c r="V32" s="62" t="str">
        <f>IF(V31="-----------","-----------",V28-V31)</f>
        <v>-----------</v>
      </c>
      <c r="W32" s="63" t="str">
        <f>IF(W31="-----------","-----------",V28-W31)</f>
        <v>-----------</v>
      </c>
      <c r="X32" s="62" t="str">
        <f>IF(X31="-----------","-----------",X28-X31)</f>
        <v>-----------</v>
      </c>
      <c r="Y32" s="63" t="str">
        <f>IF(Y31="-----------","-----------",X28-Y31)</f>
        <v>-----------</v>
      </c>
      <c r="Z32" s="62" t="str">
        <f>IF(Z31="-----------","-----------",Z28-Z31)</f>
        <v>-----------</v>
      </c>
      <c r="AA32" s="63" t="str">
        <f>IF(AA31="-----------","-----------",Z28-AA31)</f>
        <v>-----------</v>
      </c>
      <c r="AB32" s="62" t="str">
        <f>IF(AB31="-----------","-----------",AB28-AB31)</f>
        <v>-----------</v>
      </c>
      <c r="AC32" s="63" t="str">
        <f>IF(AC31="-----------","-----------",AB28-AC31)</f>
        <v>-----------</v>
      </c>
      <c r="AD32" s="62" t="str">
        <f>IF(AD31="-----------","-----------",AD28-AD31)</f>
        <v>-----------</v>
      </c>
      <c r="AE32" s="63" t="str">
        <f>IF(AE31="-----------","-----------",AD28-AE31)</f>
        <v>-----------</v>
      </c>
      <c r="AF32" s="62" t="str">
        <f>IF(AF31="-----------","-----------",AF28-AF31)</f>
        <v>-----------</v>
      </c>
      <c r="AG32" s="63" t="str">
        <f>IF(AG31="-----------","-----------",AF28-AG31)</f>
        <v>-----------</v>
      </c>
      <c r="AH32" s="62" t="str">
        <f>IF(AH31="-----------","-----------",AH28-AH31)</f>
        <v>-----------</v>
      </c>
      <c r="AI32" s="63" t="str">
        <f>IF(AI31="-----------","-----------",AH28-AI31)</f>
        <v>-----------</v>
      </c>
      <c r="AJ32" s="12"/>
    </row>
    <row r="33" spans="2:36" ht="18.75" customHeight="1" x14ac:dyDescent="0.3">
      <c r="B33" s="11"/>
      <c r="C33" s="25" t="s">
        <v>79</v>
      </c>
      <c r="D33" s="72" t="s">
        <v>26</v>
      </c>
      <c r="E33" s="73"/>
      <c r="F33" s="72" t="s">
        <v>26</v>
      </c>
      <c r="G33" s="73"/>
      <c r="H33" s="72" t="s">
        <v>26</v>
      </c>
      <c r="I33" s="73"/>
      <c r="J33" s="72" t="s">
        <v>26</v>
      </c>
      <c r="K33" s="73"/>
      <c r="L33" s="72" t="s">
        <v>26</v>
      </c>
      <c r="M33" s="73"/>
      <c r="N33" s="72" t="s">
        <v>26</v>
      </c>
      <c r="O33" s="73"/>
      <c r="P33" s="72" t="s">
        <v>26</v>
      </c>
      <c r="Q33" s="73"/>
      <c r="R33" s="72" t="s">
        <v>26</v>
      </c>
      <c r="S33" s="73"/>
      <c r="T33" s="72" t="s">
        <v>26</v>
      </c>
      <c r="U33" s="73"/>
      <c r="V33" s="72" t="s">
        <v>26</v>
      </c>
      <c r="W33" s="73"/>
      <c r="X33" s="72" t="s">
        <v>26</v>
      </c>
      <c r="Y33" s="73"/>
      <c r="Z33" s="72" t="s">
        <v>26</v>
      </c>
      <c r="AA33" s="73"/>
      <c r="AB33" s="72" t="s">
        <v>26</v>
      </c>
      <c r="AC33" s="73"/>
      <c r="AD33" s="72" t="s">
        <v>26</v>
      </c>
      <c r="AE33" s="73"/>
      <c r="AF33" s="72" t="s">
        <v>26</v>
      </c>
      <c r="AG33" s="73"/>
      <c r="AH33" s="72" t="s">
        <v>26</v>
      </c>
      <c r="AI33" s="73"/>
      <c r="AJ33" s="12"/>
    </row>
    <row r="34" spans="2:36" ht="30" hidden="1" customHeight="1" x14ac:dyDescent="0.3">
      <c r="B34" s="11"/>
      <c r="C34" s="25" t="s">
        <v>44</v>
      </c>
      <c r="D34" s="70">
        <f>VLOOKUP(D33,'Tabela dos Splitteres'!$C$5:$E$9,2,FALSE)</f>
        <v>0</v>
      </c>
      <c r="E34" s="71"/>
      <c r="F34" s="70">
        <f>VLOOKUP(F33,'Tabela dos Splitteres'!$C$5:$E$9,2,FALSE)</f>
        <v>0</v>
      </c>
      <c r="G34" s="71"/>
      <c r="H34" s="70">
        <f>VLOOKUP(H33,'Tabela dos Splitteres'!$C$5:$E$9,2,FALSE)</f>
        <v>0</v>
      </c>
      <c r="I34" s="71"/>
      <c r="J34" s="70">
        <f>VLOOKUP(J33,'Tabela dos Splitteres'!$C$5:$E$9,2,FALSE)</f>
        <v>0</v>
      </c>
      <c r="K34" s="71"/>
      <c r="L34" s="70">
        <f>VLOOKUP(L33,'Tabela dos Splitteres'!$C$5:$E$9,2,FALSE)</f>
        <v>0</v>
      </c>
      <c r="M34" s="71"/>
      <c r="N34" s="70">
        <f>VLOOKUP(N33,'Tabela dos Splitteres'!$C$5:$E$9,2,FALSE)</f>
        <v>0</v>
      </c>
      <c r="O34" s="71"/>
      <c r="P34" s="70">
        <f>VLOOKUP(P33,'Tabela dos Splitteres'!$C$5:$E$9,2,FALSE)</f>
        <v>0</v>
      </c>
      <c r="Q34" s="71"/>
      <c r="R34" s="70">
        <f>VLOOKUP(R33,'Tabela dos Splitteres'!$C$5:$E$9,2,FALSE)</f>
        <v>0</v>
      </c>
      <c r="S34" s="71"/>
      <c r="T34" s="70">
        <f>VLOOKUP(T33,'Tabela dos Splitteres'!$C$5:$E$9,2,FALSE)</f>
        <v>0</v>
      </c>
      <c r="U34" s="71"/>
      <c r="V34" s="70">
        <f>VLOOKUP(V33,'Tabela dos Splitteres'!$C$5:$E$9,2,FALSE)</f>
        <v>0</v>
      </c>
      <c r="W34" s="71"/>
      <c r="X34" s="70">
        <f>VLOOKUP(X33,'Tabela dos Splitteres'!$C$5:$E$9,2,FALSE)</f>
        <v>0</v>
      </c>
      <c r="Y34" s="71"/>
      <c r="Z34" s="70">
        <f>VLOOKUP(Z33,'Tabela dos Splitteres'!$C$5:$E$9,2,FALSE)</f>
        <v>0</v>
      </c>
      <c r="AA34" s="71"/>
      <c r="AB34" s="70">
        <f>VLOOKUP(AB33,'Tabela dos Splitteres'!$C$5:$E$9,2,FALSE)</f>
        <v>0</v>
      </c>
      <c r="AC34" s="71"/>
      <c r="AD34" s="70">
        <f>VLOOKUP(AD33,'Tabela dos Splitteres'!$C$5:$E$9,2,FALSE)</f>
        <v>0</v>
      </c>
      <c r="AE34" s="71"/>
      <c r="AF34" s="70">
        <f>VLOOKUP(AF33,'Tabela dos Splitteres'!$C$5:$E$9,2,FALSE)</f>
        <v>0</v>
      </c>
      <c r="AG34" s="71"/>
      <c r="AH34" s="70">
        <f>VLOOKUP(AH33,'Tabela dos Splitteres'!$C$5:$E$9,2,FALSE)</f>
        <v>0</v>
      </c>
      <c r="AI34" s="71"/>
      <c r="AJ34" s="12"/>
    </row>
    <row r="35" spans="2:36" ht="18.75" customHeight="1" x14ac:dyDescent="0.3">
      <c r="B35" s="11"/>
      <c r="C35" s="25" t="s">
        <v>52</v>
      </c>
      <c r="D35" s="64">
        <v>0</v>
      </c>
      <c r="E35" s="65">
        <f>D35*0.1</f>
        <v>0</v>
      </c>
      <c r="F35" s="64">
        <v>0</v>
      </c>
      <c r="G35" s="65">
        <f>F35*0.1</f>
        <v>0</v>
      </c>
      <c r="H35" s="64">
        <v>0</v>
      </c>
      <c r="I35" s="65">
        <f>H35*0.1</f>
        <v>0</v>
      </c>
      <c r="J35" s="64">
        <v>0</v>
      </c>
      <c r="K35" s="65">
        <f>J35*0.1</f>
        <v>0</v>
      </c>
      <c r="L35" s="64">
        <v>0</v>
      </c>
      <c r="M35" s="65">
        <f>L35*0.1</f>
        <v>0</v>
      </c>
      <c r="N35" s="64">
        <v>0</v>
      </c>
      <c r="O35" s="65">
        <f>N35*0.1</f>
        <v>0</v>
      </c>
      <c r="P35" s="64">
        <v>0</v>
      </c>
      <c r="Q35" s="65">
        <f>P35*0.1</f>
        <v>0</v>
      </c>
      <c r="R35" s="64">
        <v>0</v>
      </c>
      <c r="S35" s="65">
        <f>R35*0.1</f>
        <v>0</v>
      </c>
      <c r="T35" s="64">
        <v>0</v>
      </c>
      <c r="U35" s="65">
        <f>T35*0.1</f>
        <v>0</v>
      </c>
      <c r="V35" s="64">
        <v>0</v>
      </c>
      <c r="W35" s="65">
        <f>V35*0.1</f>
        <v>0</v>
      </c>
      <c r="X35" s="64">
        <v>0</v>
      </c>
      <c r="Y35" s="65">
        <f>X35*0.1</f>
        <v>0</v>
      </c>
      <c r="Z35" s="64">
        <v>0</v>
      </c>
      <c r="AA35" s="65">
        <f>Z35*0.1</f>
        <v>0</v>
      </c>
      <c r="AB35" s="64">
        <v>0</v>
      </c>
      <c r="AC35" s="65">
        <f>AB35*0.1</f>
        <v>0</v>
      </c>
      <c r="AD35" s="64">
        <v>0</v>
      </c>
      <c r="AE35" s="65">
        <f>AD35*0.1</f>
        <v>0</v>
      </c>
      <c r="AF35" s="64">
        <v>0</v>
      </c>
      <c r="AG35" s="65">
        <f>AF35*0.1</f>
        <v>0</v>
      </c>
      <c r="AH35" s="64">
        <v>0</v>
      </c>
      <c r="AI35" s="65">
        <f>AH35*0.1</f>
        <v>0</v>
      </c>
      <c r="AJ35" s="12"/>
    </row>
    <row r="36" spans="2:36" ht="18.75" customHeight="1" x14ac:dyDescent="0.3">
      <c r="B36" s="11"/>
      <c r="C36" s="25" t="s">
        <v>53</v>
      </c>
      <c r="D36" s="64">
        <v>0</v>
      </c>
      <c r="E36" s="65">
        <f>D36*0.5</f>
        <v>0</v>
      </c>
      <c r="F36" s="64">
        <v>0</v>
      </c>
      <c r="G36" s="65">
        <f>F36*0.5</f>
        <v>0</v>
      </c>
      <c r="H36" s="64">
        <v>0</v>
      </c>
      <c r="I36" s="65">
        <f>H36*0.5</f>
        <v>0</v>
      </c>
      <c r="J36" s="64">
        <v>0</v>
      </c>
      <c r="K36" s="65">
        <f>J36*0.5</f>
        <v>0</v>
      </c>
      <c r="L36" s="64">
        <v>0</v>
      </c>
      <c r="M36" s="65">
        <f>L36*0.5</f>
        <v>0</v>
      </c>
      <c r="N36" s="64">
        <v>0</v>
      </c>
      <c r="O36" s="65">
        <f>N36*0.5</f>
        <v>0</v>
      </c>
      <c r="P36" s="64">
        <v>0</v>
      </c>
      <c r="Q36" s="65">
        <f>P36*0.5</f>
        <v>0</v>
      </c>
      <c r="R36" s="64">
        <v>0</v>
      </c>
      <c r="S36" s="65">
        <f>R36*0.5</f>
        <v>0</v>
      </c>
      <c r="T36" s="64">
        <v>0</v>
      </c>
      <c r="U36" s="65">
        <f>T36*0.5</f>
        <v>0</v>
      </c>
      <c r="V36" s="64">
        <v>0</v>
      </c>
      <c r="W36" s="65">
        <f>V36*0.5</f>
        <v>0</v>
      </c>
      <c r="X36" s="64">
        <v>0</v>
      </c>
      <c r="Y36" s="65">
        <f>X36*0.5</f>
        <v>0</v>
      </c>
      <c r="Z36" s="64">
        <v>0</v>
      </c>
      <c r="AA36" s="65">
        <f>Z36*0.5</f>
        <v>0</v>
      </c>
      <c r="AB36" s="64">
        <v>0</v>
      </c>
      <c r="AC36" s="65">
        <f>AB36*0.5</f>
        <v>0</v>
      </c>
      <c r="AD36" s="64">
        <v>0</v>
      </c>
      <c r="AE36" s="65">
        <f>AD36*0.5</f>
        <v>0</v>
      </c>
      <c r="AF36" s="64">
        <v>0</v>
      </c>
      <c r="AG36" s="65">
        <f>AF36*0.5</f>
        <v>0</v>
      </c>
      <c r="AH36" s="64">
        <v>0</v>
      </c>
      <c r="AI36" s="65">
        <f>AH36*0.5</f>
        <v>0</v>
      </c>
      <c r="AJ36" s="12"/>
    </row>
    <row r="37" spans="2:36" ht="18.75" customHeight="1" thickBot="1" x14ac:dyDescent="0.35">
      <c r="B37" s="11"/>
      <c r="C37" s="25" t="s">
        <v>34</v>
      </c>
      <c r="D37" s="82">
        <f>IF(D28="","",(IF(D28="",B28,IF(D32="-----------",D28-D34,D32-D34)-E35-E36)))</f>
        <v>5</v>
      </c>
      <c r="E37" s="83"/>
      <c r="F37" s="82">
        <f t="shared" ref="F37" si="0">IF(F28="","",(IF(F28="",D28,IF(F32="-----------",F28-F34,F32-F34)-G35-G36)))</f>
        <v>5</v>
      </c>
      <c r="G37" s="83"/>
      <c r="H37" s="82" t="str">
        <f t="shared" ref="H37" si="1">IF(H28="","",(IF(H28="",F28,IF(H32="-----------",H28-H34,H32-H34)-I35-I36)))</f>
        <v/>
      </c>
      <c r="I37" s="83"/>
      <c r="J37" s="82" t="str">
        <f t="shared" ref="J37" si="2">IF(J28="","",(IF(J28="",H28,IF(J32="-----------",J28-J34,J32-J34)-K35-K36)))</f>
        <v/>
      </c>
      <c r="K37" s="83"/>
      <c r="L37" s="82" t="str">
        <f t="shared" ref="L37" si="3">IF(L28="","",(IF(L28="",J28,IF(L32="-----------",L28-L34,L32-L34)-M35-M36)))</f>
        <v/>
      </c>
      <c r="M37" s="83"/>
      <c r="N37" s="82" t="str">
        <f t="shared" ref="N37" si="4">IF(N28="","",(IF(N28="",L28,IF(N32="-----------",N28-N34,N32-N34)-O35-O36)))</f>
        <v/>
      </c>
      <c r="O37" s="83"/>
      <c r="P37" s="82" t="str">
        <f t="shared" ref="P37" si="5">IF(P28="","",(IF(P28="",N28,IF(P32="-----------",P28-P34,P32-P34)-Q35-Q36)))</f>
        <v/>
      </c>
      <c r="Q37" s="83"/>
      <c r="R37" s="82" t="str">
        <f t="shared" ref="R37" si="6">IF(R28="","",(IF(R28="",P28,IF(R32="-----------",R28-R34,R32-R34)-S35-S36)))</f>
        <v/>
      </c>
      <c r="S37" s="83"/>
      <c r="T37" s="82" t="str">
        <f t="shared" ref="T37" si="7">IF(T28="","",(IF(T28="",R28,IF(T32="-----------",T28-T34,T32-T34)-U35-U36)))</f>
        <v/>
      </c>
      <c r="U37" s="83"/>
      <c r="V37" s="82" t="str">
        <f t="shared" ref="V37" si="8">IF(V28="","",(IF(V28="",T28,IF(V32="-----------",V28-V34,V32-V34)-W35-W36)))</f>
        <v/>
      </c>
      <c r="W37" s="83"/>
      <c r="X37" s="82" t="str">
        <f t="shared" ref="X37" si="9">IF(X28="","",(IF(X28="",V28,IF(X32="-----------",X28-X34,X32-X34)-Y35-Y36)))</f>
        <v/>
      </c>
      <c r="Y37" s="83"/>
      <c r="Z37" s="82" t="str">
        <f t="shared" ref="Z37" si="10">IF(Z28="","",(IF(Z28="",X28,IF(Z32="-----------",Z28-Z34,Z32-Z34)-AA35-AA36)))</f>
        <v/>
      </c>
      <c r="AA37" s="83"/>
      <c r="AB37" s="82" t="str">
        <f t="shared" ref="AB37" si="11">IF(AB28="","",(IF(AB28="",Z28,IF(AB32="-----------",AB28-AB34,AB32-AB34)-AC35-AC36)))</f>
        <v/>
      </c>
      <c r="AC37" s="83"/>
      <c r="AD37" s="82" t="str">
        <f t="shared" ref="AD37" si="12">IF(AD28="","",(IF(AD28="",AB28,IF(AD32="-----------",AD28-AD34,AD32-AD34)-AE35-AE36)))</f>
        <v/>
      </c>
      <c r="AE37" s="83"/>
      <c r="AF37" s="82" t="str">
        <f t="shared" ref="AF37" si="13">IF(AF28="","",(IF(AF28="",AD28,IF(AF32="-----------",AF28-AF34,AF32-AF34)-AG35-AG36)))</f>
        <v/>
      </c>
      <c r="AG37" s="83"/>
      <c r="AH37" s="82" t="str">
        <f t="shared" ref="AH37" si="14">IF(AH28="","",(IF(AH28="",AF28,IF(AH32="-----------",AH28-AH34,AH32-AH34)-AI35-AI36)))</f>
        <v/>
      </c>
      <c r="AI37" s="83"/>
      <c r="AJ37" s="12"/>
    </row>
    <row r="38" spans="2:36" ht="18.75" customHeight="1" x14ac:dyDescent="0.3">
      <c r="B38" s="11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J38" s="12"/>
    </row>
    <row r="39" spans="2:36" ht="41.25" customHeight="1" x14ac:dyDescent="0.35">
      <c r="B39" s="11"/>
      <c r="C39" s="59" t="s">
        <v>70</v>
      </c>
      <c r="AJ39" s="12"/>
    </row>
    <row r="40" spans="2:36" ht="18.75" customHeight="1" thickBot="1" x14ac:dyDescent="0.3">
      <c r="B40" s="30"/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3"/>
    </row>
    <row r="41" spans="2:36" ht="18.75" customHeight="1" x14ac:dyDescent="0.25"/>
    <row r="43" spans="2:36" x14ac:dyDescent="0.25">
      <c r="L43" s="34"/>
      <c r="M43" s="35"/>
    </row>
  </sheetData>
  <sheetProtection algorithmName="SHA-512" hashValue="11aY2fELjfRPlpWHreJRjpCJBnoOavxjEK0hcoZp4KrbqTRbuKY6XKS79xybroT18Og/ucfHfNvKMwIFVIJyqg==" saltValue="yRORUQdnJB0COOJHbQ89bg==" spinCount="100000" sheet="1" objects="1" scenarios="1"/>
  <mergeCells count="142">
    <mergeCell ref="AH33:AI33"/>
    <mergeCell ref="AH34:AI34"/>
    <mergeCell ref="AH37:AI37"/>
    <mergeCell ref="D8:E8"/>
    <mergeCell ref="F8:G8"/>
    <mergeCell ref="H8:I8"/>
    <mergeCell ref="J8:K8"/>
    <mergeCell ref="L8:M8"/>
    <mergeCell ref="N8:O8"/>
    <mergeCell ref="P8:Q8"/>
    <mergeCell ref="R8:S8"/>
    <mergeCell ref="D9:E9"/>
    <mergeCell ref="F9:G9"/>
    <mergeCell ref="H9:I9"/>
    <mergeCell ref="J9:K9"/>
    <mergeCell ref="L9:M9"/>
    <mergeCell ref="N9:O9"/>
    <mergeCell ref="P9:Q9"/>
    <mergeCell ref="R9:S9"/>
    <mergeCell ref="T29:U29"/>
    <mergeCell ref="P25:Q26"/>
    <mergeCell ref="P27:Q27"/>
    <mergeCell ref="P28:Q28"/>
    <mergeCell ref="P29:Q29"/>
    <mergeCell ref="C25:C26"/>
    <mergeCell ref="L27:M27"/>
    <mergeCell ref="L28:M28"/>
    <mergeCell ref="L29:M29"/>
    <mergeCell ref="J25:K26"/>
    <mergeCell ref="J28:K28"/>
    <mergeCell ref="J29:K29"/>
    <mergeCell ref="J27:K27"/>
    <mergeCell ref="D29:E29"/>
    <mergeCell ref="F27:G27"/>
    <mergeCell ref="F28:G28"/>
    <mergeCell ref="F29:G29"/>
    <mergeCell ref="D27:E27"/>
    <mergeCell ref="D25:E26"/>
    <mergeCell ref="F25:G26"/>
    <mergeCell ref="H25:I26"/>
    <mergeCell ref="H27:I27"/>
    <mergeCell ref="R25:S26"/>
    <mergeCell ref="R27:S27"/>
    <mergeCell ref="R28:S28"/>
    <mergeCell ref="R29:S29"/>
    <mergeCell ref="H28:I28"/>
    <mergeCell ref="H29:I29"/>
    <mergeCell ref="D28:E28"/>
    <mergeCell ref="N25:O26"/>
    <mergeCell ref="N27:O27"/>
    <mergeCell ref="N28:O28"/>
    <mergeCell ref="N29:O29"/>
    <mergeCell ref="L25:M26"/>
    <mergeCell ref="D33:E33"/>
    <mergeCell ref="D37:E37"/>
    <mergeCell ref="D34:E34"/>
    <mergeCell ref="F33:G33"/>
    <mergeCell ref="F34:G34"/>
    <mergeCell ref="F37:G37"/>
    <mergeCell ref="AF25:AG26"/>
    <mergeCell ref="AF27:AG27"/>
    <mergeCell ref="AF28:AG28"/>
    <mergeCell ref="AF29:AG29"/>
    <mergeCell ref="AD25:AE26"/>
    <mergeCell ref="AD27:AE27"/>
    <mergeCell ref="AD28:AE28"/>
    <mergeCell ref="AD29:AE29"/>
    <mergeCell ref="H33:I33"/>
    <mergeCell ref="P33:Q33"/>
    <mergeCell ref="X33:Y33"/>
    <mergeCell ref="AF33:AG33"/>
    <mergeCell ref="X25:Y26"/>
    <mergeCell ref="X27:Y27"/>
    <mergeCell ref="X28:Y28"/>
    <mergeCell ref="X29:Y29"/>
    <mergeCell ref="V25:W26"/>
    <mergeCell ref="V27:W27"/>
    <mergeCell ref="L33:M33"/>
    <mergeCell ref="L34:M34"/>
    <mergeCell ref="L37:M37"/>
    <mergeCell ref="N33:O33"/>
    <mergeCell ref="N34:O34"/>
    <mergeCell ref="N37:O37"/>
    <mergeCell ref="H34:I34"/>
    <mergeCell ref="H37:I37"/>
    <mergeCell ref="J33:K33"/>
    <mergeCell ref="J34:K34"/>
    <mergeCell ref="J37:K37"/>
    <mergeCell ref="T37:U37"/>
    <mergeCell ref="V33:W33"/>
    <mergeCell ref="V34:W34"/>
    <mergeCell ref="V37:W37"/>
    <mergeCell ref="P34:Q34"/>
    <mergeCell ref="P37:Q37"/>
    <mergeCell ref="R33:S33"/>
    <mergeCell ref="R34:S34"/>
    <mergeCell ref="R37:S37"/>
    <mergeCell ref="AF37:AG37"/>
    <mergeCell ref="AB33:AC33"/>
    <mergeCell ref="AB34:AC34"/>
    <mergeCell ref="AB37:AC37"/>
    <mergeCell ref="AD33:AE33"/>
    <mergeCell ref="AD34:AE34"/>
    <mergeCell ref="AD37:AE37"/>
    <mergeCell ref="X34:Y34"/>
    <mergeCell ref="X37:Y37"/>
    <mergeCell ref="Z33:AA33"/>
    <mergeCell ref="Z34:AA34"/>
    <mergeCell ref="Z37:AA37"/>
    <mergeCell ref="AB8:AC8"/>
    <mergeCell ref="AD8:AE8"/>
    <mergeCell ref="AF8:AG8"/>
    <mergeCell ref="AH8:AI8"/>
    <mergeCell ref="AF34:AG34"/>
    <mergeCell ref="T33:U33"/>
    <mergeCell ref="T34:U34"/>
    <mergeCell ref="V28:W28"/>
    <mergeCell ref="V29:W29"/>
    <mergeCell ref="AB25:AC26"/>
    <mergeCell ref="AB27:AC27"/>
    <mergeCell ref="AB28:AC28"/>
    <mergeCell ref="AB29:AC29"/>
    <mergeCell ref="Z25:AA26"/>
    <mergeCell ref="Z27:AA27"/>
    <mergeCell ref="Z28:AA28"/>
    <mergeCell ref="Z29:AA29"/>
    <mergeCell ref="T25:U26"/>
    <mergeCell ref="T27:U27"/>
    <mergeCell ref="T28:U28"/>
    <mergeCell ref="AH25:AI26"/>
    <mergeCell ref="AH27:AI27"/>
    <mergeCell ref="AH28:AI28"/>
    <mergeCell ref="AH29:AI29"/>
    <mergeCell ref="E2:L3"/>
    <mergeCell ref="E4:H4"/>
    <mergeCell ref="E5:H5"/>
    <mergeCell ref="I4:L4"/>
    <mergeCell ref="I5:L5"/>
    <mergeCell ref="T8:U8"/>
    <mergeCell ref="V8:W8"/>
    <mergeCell ref="X8:Y8"/>
    <mergeCell ref="Z8:AA8"/>
  </mergeCells>
  <phoneticPr fontId="3" type="noConversion"/>
  <hyperlinks>
    <hyperlink ref="E4" r:id="rId1" display="www.fiberschool.com.br" xr:uid="{AE53DFEC-5148-4CCC-8A18-FAA59AE8CF42}"/>
    <hyperlink ref="I4" r:id="rId2" xr:uid="{30C19D26-E187-4D42-92E7-AF378240A389}"/>
    <hyperlink ref="E5" r:id="rId3" xr:uid="{6AB6F8E4-FBBE-4BCD-8C69-B5BDF096EE42}"/>
    <hyperlink ref="I5" r:id="rId4" xr:uid="{7EA79C27-8933-4215-9760-1368B50652FE}"/>
  </hyperlinks>
  <pageMargins left="0.511811024" right="0.511811024" top="0.78740157499999996" bottom="0.78740157499999996" header="0.31496062000000002" footer="0.31496062000000002"/>
  <pageSetup paperSize="9" scale="26" orientation="landscape" r:id="rId5"/>
  <ignoredErrors>
    <ignoredError sqref="E32 I31" formula="1"/>
  </ignoredErrors>
  <drawing r:id="rId6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'Tabela dos Splitteres'!$C$13:$C$25</xm:f>
          </x14:formula1>
          <xm:sqref>D29:E29</xm:sqref>
        </x14:dataValidation>
        <x14:dataValidation type="list" allowBlank="1" showInputMessage="1" showErrorMessage="1" xr:uid="{00000000-0002-0000-0000-000001000000}">
          <x14:formula1>
            <xm:f>'Tabela dos Splitteres'!$C$5:$C$9</xm:f>
          </x14:formula1>
          <xm:sqref>D33:AI33</xm:sqref>
        </x14:dataValidation>
        <x14:dataValidation type="list" allowBlank="1" showInputMessage="1" showErrorMessage="1" xr:uid="{00000000-0002-0000-0000-000002000000}">
          <x14:formula1>
            <xm:f>'Tabela dos Splitteres'!$G$4:$G$17</xm:f>
          </x14:formula1>
          <xm:sqref>F29:AI29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3:I27"/>
  <sheetViews>
    <sheetView showGridLines="0" workbookViewId="0">
      <selection activeCell="N8" sqref="N8"/>
    </sheetView>
  </sheetViews>
  <sheetFormatPr defaultRowHeight="15" x14ac:dyDescent="0.25"/>
  <cols>
    <col min="1" max="4" width="9.140625" style="37"/>
    <col min="5" max="5" width="10.7109375" style="37" customWidth="1"/>
    <col min="6" max="6" width="9.140625" style="37"/>
    <col min="7" max="7" width="10" style="37" customWidth="1"/>
    <col min="8" max="8" width="17.85546875" style="37" customWidth="1"/>
    <col min="9" max="9" width="16.7109375" style="37" bestFit="1" customWidth="1"/>
    <col min="10" max="16384" width="9.140625" style="37"/>
  </cols>
  <sheetData>
    <row r="3" spans="2:9" x14ac:dyDescent="0.25">
      <c r="B3" s="85" t="s">
        <v>25</v>
      </c>
      <c r="C3" s="86"/>
      <c r="D3" s="86"/>
      <c r="E3" s="87"/>
      <c r="G3" s="38" t="s">
        <v>1</v>
      </c>
      <c r="H3" s="38" t="s">
        <v>27</v>
      </c>
      <c r="I3" s="38" t="s">
        <v>28</v>
      </c>
    </row>
    <row r="4" spans="2:9" x14ac:dyDescent="0.25">
      <c r="B4" s="39" t="s">
        <v>0</v>
      </c>
      <c r="C4" s="40" t="s">
        <v>1</v>
      </c>
      <c r="D4" s="40" t="s">
        <v>2</v>
      </c>
      <c r="E4" s="41" t="s">
        <v>3</v>
      </c>
      <c r="G4" s="38" t="s">
        <v>26</v>
      </c>
      <c r="H4" s="38">
        <v>0</v>
      </c>
      <c r="I4" s="38">
        <v>0</v>
      </c>
    </row>
    <row r="5" spans="2:9" x14ac:dyDescent="0.25">
      <c r="B5" s="39"/>
      <c r="C5" s="40" t="s">
        <v>26</v>
      </c>
      <c r="D5" s="40">
        <v>0</v>
      </c>
      <c r="E5" s="41">
        <v>0</v>
      </c>
      <c r="G5" s="42" t="s">
        <v>29</v>
      </c>
      <c r="H5" s="43"/>
      <c r="I5" s="43"/>
    </row>
    <row r="6" spans="2:9" x14ac:dyDescent="0.25">
      <c r="B6" s="44">
        <v>1</v>
      </c>
      <c r="C6" s="53" t="s">
        <v>18</v>
      </c>
      <c r="D6" s="54">
        <v>3.7</v>
      </c>
      <c r="E6" s="55">
        <v>3.7</v>
      </c>
      <c r="G6" s="42" t="s">
        <v>7</v>
      </c>
      <c r="H6" s="43">
        <v>21.6</v>
      </c>
      <c r="I6" s="43">
        <v>0.3</v>
      </c>
    </row>
    <row r="7" spans="2:9" x14ac:dyDescent="0.25">
      <c r="B7" s="44">
        <v>2</v>
      </c>
      <c r="C7" s="53" t="s">
        <v>19</v>
      </c>
      <c r="D7" s="54">
        <v>7.1</v>
      </c>
      <c r="E7" s="55">
        <v>7.1</v>
      </c>
      <c r="G7" s="42" t="s">
        <v>8</v>
      </c>
      <c r="H7" s="43">
        <v>18.7</v>
      </c>
      <c r="I7" s="43">
        <v>0.4</v>
      </c>
    </row>
    <row r="8" spans="2:9" x14ac:dyDescent="0.25">
      <c r="B8" s="48">
        <v>3</v>
      </c>
      <c r="C8" s="56" t="s">
        <v>20</v>
      </c>
      <c r="D8" s="57">
        <v>10.5</v>
      </c>
      <c r="E8" s="58">
        <v>10.5</v>
      </c>
      <c r="G8" s="42" t="s">
        <v>9</v>
      </c>
      <c r="H8" s="43">
        <v>14.6</v>
      </c>
      <c r="I8" s="43">
        <v>0.5</v>
      </c>
    </row>
    <row r="9" spans="2:9" x14ac:dyDescent="0.25">
      <c r="B9" s="48">
        <v>4</v>
      </c>
      <c r="C9" s="56" t="s">
        <v>50</v>
      </c>
      <c r="D9" s="57">
        <v>13.7</v>
      </c>
      <c r="E9" s="58">
        <v>13.7</v>
      </c>
      <c r="G9" s="42" t="s">
        <v>10</v>
      </c>
      <c r="H9" s="43">
        <v>11</v>
      </c>
      <c r="I9" s="43">
        <v>0.7</v>
      </c>
    </row>
    <row r="10" spans="2:9" x14ac:dyDescent="0.25">
      <c r="B10" s="52"/>
      <c r="C10" s="52"/>
      <c r="G10" s="42" t="s">
        <v>11</v>
      </c>
      <c r="H10" s="43">
        <v>9.6</v>
      </c>
      <c r="I10" s="43">
        <v>1</v>
      </c>
    </row>
    <row r="11" spans="2:9" x14ac:dyDescent="0.25">
      <c r="B11" s="85" t="s">
        <v>4</v>
      </c>
      <c r="C11" s="86"/>
      <c r="D11" s="86"/>
      <c r="E11" s="87"/>
      <c r="G11" s="42" t="s">
        <v>12</v>
      </c>
      <c r="H11" s="43">
        <v>7.9</v>
      </c>
      <c r="I11" s="43">
        <v>1.4</v>
      </c>
    </row>
    <row r="12" spans="2:9" x14ac:dyDescent="0.25">
      <c r="B12" s="39" t="s">
        <v>0</v>
      </c>
      <c r="C12" s="40" t="s">
        <v>1</v>
      </c>
      <c r="D12" s="40" t="s">
        <v>5</v>
      </c>
      <c r="E12" s="41" t="s">
        <v>6</v>
      </c>
      <c r="G12" s="42" t="s">
        <v>13</v>
      </c>
      <c r="H12" s="43">
        <v>6.95</v>
      </c>
      <c r="I12" s="43">
        <v>1.7</v>
      </c>
    </row>
    <row r="13" spans="2:9" x14ac:dyDescent="0.25">
      <c r="B13" s="39"/>
      <c r="C13" s="40" t="s">
        <v>26</v>
      </c>
      <c r="D13" s="40">
        <v>0</v>
      </c>
      <c r="E13" s="41">
        <v>0</v>
      </c>
      <c r="G13" s="42" t="s">
        <v>14</v>
      </c>
      <c r="H13" s="43">
        <v>6</v>
      </c>
      <c r="I13" s="43">
        <v>1.9</v>
      </c>
    </row>
    <row r="14" spans="2:9" x14ac:dyDescent="0.25">
      <c r="B14" s="44">
        <v>5</v>
      </c>
      <c r="C14" s="45" t="s">
        <v>7</v>
      </c>
      <c r="D14" s="46">
        <v>21.6</v>
      </c>
      <c r="E14" s="47">
        <v>0.3</v>
      </c>
      <c r="G14" s="42" t="s">
        <v>15</v>
      </c>
      <c r="H14" s="43">
        <v>5.35</v>
      </c>
      <c r="I14" s="43">
        <v>2.2999999999999998</v>
      </c>
    </row>
    <row r="15" spans="2:9" x14ac:dyDescent="0.25">
      <c r="B15" s="44">
        <v>6</v>
      </c>
      <c r="C15" s="45" t="s">
        <v>8</v>
      </c>
      <c r="D15" s="46">
        <v>18.7</v>
      </c>
      <c r="E15" s="47">
        <v>0.4</v>
      </c>
      <c r="G15" s="42" t="s">
        <v>16</v>
      </c>
      <c r="H15" s="43">
        <v>4.7</v>
      </c>
      <c r="I15" s="43">
        <v>2.7</v>
      </c>
    </row>
    <row r="16" spans="2:9" x14ac:dyDescent="0.25">
      <c r="B16" s="44">
        <v>7</v>
      </c>
      <c r="C16" s="45" t="s">
        <v>9</v>
      </c>
      <c r="D16" s="46">
        <v>14.6</v>
      </c>
      <c r="E16" s="47">
        <v>0.5</v>
      </c>
      <c r="G16" s="42" t="s">
        <v>17</v>
      </c>
      <c r="H16" s="43">
        <v>4.1500000000000004</v>
      </c>
      <c r="I16" s="43">
        <v>3.15</v>
      </c>
    </row>
    <row r="17" spans="2:9" x14ac:dyDescent="0.25">
      <c r="B17" s="44">
        <v>8</v>
      </c>
      <c r="C17" s="45" t="s">
        <v>10</v>
      </c>
      <c r="D17" s="46">
        <v>11</v>
      </c>
      <c r="E17" s="47">
        <v>0.7</v>
      </c>
      <c r="G17" s="42" t="s">
        <v>51</v>
      </c>
      <c r="H17" s="43">
        <v>3.7</v>
      </c>
      <c r="I17" s="43">
        <v>3.7</v>
      </c>
    </row>
    <row r="18" spans="2:9" x14ac:dyDescent="0.25">
      <c r="B18" s="44">
        <v>9</v>
      </c>
      <c r="C18" s="45" t="s">
        <v>11</v>
      </c>
      <c r="D18" s="46">
        <v>9.6</v>
      </c>
      <c r="E18" s="47">
        <v>1</v>
      </c>
    </row>
    <row r="19" spans="2:9" x14ac:dyDescent="0.25">
      <c r="B19" s="44">
        <v>10</v>
      </c>
      <c r="C19" s="45" t="s">
        <v>12</v>
      </c>
      <c r="D19" s="46">
        <v>7.9</v>
      </c>
      <c r="E19" s="47">
        <v>1.4</v>
      </c>
    </row>
    <row r="20" spans="2:9" x14ac:dyDescent="0.25">
      <c r="B20" s="44">
        <v>11</v>
      </c>
      <c r="C20" s="45" t="s">
        <v>13</v>
      </c>
      <c r="D20" s="46">
        <v>6.95</v>
      </c>
      <c r="E20" s="47">
        <v>1.7</v>
      </c>
    </row>
    <row r="21" spans="2:9" x14ac:dyDescent="0.25">
      <c r="B21" s="44">
        <v>12</v>
      </c>
      <c r="C21" s="45" t="s">
        <v>14</v>
      </c>
      <c r="D21" s="46">
        <v>6</v>
      </c>
      <c r="E21" s="47">
        <v>1.9</v>
      </c>
    </row>
    <row r="22" spans="2:9" x14ac:dyDescent="0.25">
      <c r="B22" s="44">
        <v>13</v>
      </c>
      <c r="C22" s="45" t="s">
        <v>15</v>
      </c>
      <c r="D22" s="46">
        <v>5.35</v>
      </c>
      <c r="E22" s="47">
        <v>2.2999999999999998</v>
      </c>
    </row>
    <row r="23" spans="2:9" x14ac:dyDescent="0.25">
      <c r="B23" s="44">
        <v>14</v>
      </c>
      <c r="C23" s="45" t="s">
        <v>16</v>
      </c>
      <c r="D23" s="46">
        <v>4.7</v>
      </c>
      <c r="E23" s="47">
        <v>2.7</v>
      </c>
    </row>
    <row r="24" spans="2:9" x14ac:dyDescent="0.25">
      <c r="B24" s="48">
        <v>15</v>
      </c>
      <c r="C24" s="49" t="s">
        <v>17</v>
      </c>
      <c r="D24" s="50">
        <v>4.1500000000000004</v>
      </c>
      <c r="E24" s="51">
        <v>3.15</v>
      </c>
    </row>
    <row r="25" spans="2:9" x14ac:dyDescent="0.25">
      <c r="B25" s="48">
        <v>15</v>
      </c>
      <c r="C25" s="49" t="s">
        <v>51</v>
      </c>
      <c r="D25" s="50">
        <v>3.7</v>
      </c>
      <c r="E25" s="51">
        <v>3.7</v>
      </c>
    </row>
    <row r="27" spans="2:9" x14ac:dyDescent="0.25">
      <c r="B27" s="88" t="s">
        <v>24</v>
      </c>
      <c r="C27" s="89"/>
      <c r="D27" s="90"/>
      <c r="E27" s="38">
        <v>3</v>
      </c>
    </row>
  </sheetData>
  <mergeCells count="3">
    <mergeCell ref="B3:E3"/>
    <mergeCell ref="B11:E11"/>
    <mergeCell ref="B27:D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Cálculo Splittagem Barramento</vt:lpstr>
      <vt:lpstr>Tabela dos Splitteres</vt:lpstr>
      <vt:lpstr>'Cálculo Splittagem Barramento'!Area_de_impressao</vt:lpstr>
    </vt:vector>
  </TitlesOfParts>
  <Manager>Marcelo Grando Machado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Cálculo de Potência para  Splitters Desbalanceados</dc:title>
  <dc:subject>Cálculo de Potência para  Splitters Desbalanceados</dc:subject>
  <dc:creator>Marcelo Grando Machado</dc:creator>
  <cp:keywords>Marcelo Grando Machado</cp:keywords>
  <cp:lastModifiedBy>Marcelo Grando Machado</cp:lastModifiedBy>
  <cp:lastPrinted>2019-07-03T19:46:06Z</cp:lastPrinted>
  <dcterms:created xsi:type="dcterms:W3CDTF">2015-03-12T17:40:59Z</dcterms:created>
  <dcterms:modified xsi:type="dcterms:W3CDTF">2021-05-11T16:09:49Z</dcterms:modified>
</cp:coreProperties>
</file>